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345" windowWidth="12120" windowHeight="8055" activeTab="0"/>
  </bookViews>
  <sheets>
    <sheet name="fiche de paie" sheetId="1" r:id="rId1"/>
    <sheet name="Feuil5" sheetId="2" r:id="rId2"/>
    <sheet name="Feuil4" sheetId="3" r:id="rId3"/>
    <sheet name="Feuil6" sheetId="4" r:id="rId4"/>
    <sheet name="Feuil7" sheetId="5" r:id="rId5"/>
    <sheet name="Feuil8" sheetId="6" r:id="rId6"/>
    <sheet name="Feuil9" sheetId="7" r:id="rId7"/>
    <sheet name="Feuil10" sheetId="8" r:id="rId8"/>
  </sheets>
  <definedNames/>
  <calcPr fullCalcOnLoad="1"/>
</workbook>
</file>

<file path=xl/sharedStrings.xml><?xml version="1.0" encoding="utf-8"?>
<sst xmlns="http://schemas.openxmlformats.org/spreadsheetml/2006/main" count="75" uniqueCount="71">
  <si>
    <t>Avantage en nature nourriture</t>
  </si>
  <si>
    <t>Indemnité compensatrice nourriture</t>
  </si>
  <si>
    <t>LIBELLE</t>
  </si>
  <si>
    <t>BASE</t>
  </si>
  <si>
    <t>CHARGES SALARIALES</t>
  </si>
  <si>
    <t>Taux</t>
  </si>
  <si>
    <t>Montant</t>
  </si>
  <si>
    <t>CHARGES PATRONALES</t>
  </si>
  <si>
    <t>BRUT</t>
  </si>
  <si>
    <t>COTISATIONS SOCIALES</t>
  </si>
  <si>
    <t>SS vieillesse déplafonné</t>
  </si>
  <si>
    <t>SS maladie</t>
  </si>
  <si>
    <t>SS vieillesse plafonné</t>
  </si>
  <si>
    <t>SS FNAL</t>
  </si>
  <si>
    <t>Chômage tranche A</t>
  </si>
  <si>
    <t>Chômage tranche B</t>
  </si>
  <si>
    <t>FNGS</t>
  </si>
  <si>
    <t>Retraite complémentaire</t>
  </si>
  <si>
    <t>TOTAL DES CHARGES</t>
  </si>
  <si>
    <t>A DEDUIRE</t>
  </si>
  <si>
    <t>Avantage en nature logement</t>
  </si>
  <si>
    <t>SALARIE</t>
  </si>
  <si>
    <t>Nom</t>
  </si>
  <si>
    <t>Adresse</t>
  </si>
  <si>
    <t>N° SS</t>
  </si>
  <si>
    <t>Mode de règlement</t>
  </si>
  <si>
    <t>EMPLOYEUR</t>
  </si>
  <si>
    <t>Société</t>
  </si>
  <si>
    <t>Etablissement</t>
  </si>
  <si>
    <t>SIRET</t>
  </si>
  <si>
    <t>SMIC :</t>
  </si>
  <si>
    <t>MG</t>
  </si>
  <si>
    <t>Nbre repas</t>
  </si>
  <si>
    <t>Classement : niveau ……  - échelon……..</t>
  </si>
  <si>
    <t>(1) Net imposable = salaire brut -  cotisations salariales</t>
  </si>
  <si>
    <t>(3) Il s'agit de la CSG déductible du revenu imposable</t>
  </si>
  <si>
    <t>(4) Net à payer = net imposable - montant de la CSG (2,40 %) - montant dela CRDS (0,50 %) - avantages en nature nourriture</t>
  </si>
  <si>
    <r>
      <t xml:space="preserve">Taux </t>
    </r>
    <r>
      <rPr>
        <sz val="9"/>
        <rFont val="Arial"/>
        <family val="2"/>
      </rPr>
      <t>(5)</t>
    </r>
  </si>
  <si>
    <r>
      <t xml:space="preserve">CSG   </t>
    </r>
    <r>
      <rPr>
        <sz val="9"/>
        <rFont val="Arial"/>
        <family val="2"/>
      </rPr>
      <t>(2) + (3)</t>
    </r>
  </si>
  <si>
    <r>
      <t>NET IMPOSABLE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>(1)</t>
    </r>
  </si>
  <si>
    <r>
      <t xml:space="preserve">CSG   </t>
    </r>
    <r>
      <rPr>
        <sz val="9"/>
        <rFont val="Arial"/>
        <family val="2"/>
      </rPr>
      <t>(2)</t>
    </r>
  </si>
  <si>
    <r>
      <t xml:space="preserve">CRDS   </t>
    </r>
    <r>
      <rPr>
        <sz val="9"/>
        <rFont val="Arial"/>
        <family val="2"/>
      </rPr>
      <t>(2)</t>
    </r>
  </si>
  <si>
    <r>
      <t xml:space="preserve">NET A PAYER   </t>
    </r>
    <r>
      <rPr>
        <sz val="9"/>
        <rFont val="Arial"/>
        <family val="2"/>
      </rPr>
      <t>(4)</t>
    </r>
  </si>
  <si>
    <t>AGFF tranche 1</t>
  </si>
  <si>
    <t>N° URSSAF                          NAF</t>
  </si>
  <si>
    <t>SS allocations familiales</t>
  </si>
  <si>
    <t xml:space="preserve">Emploi : </t>
  </si>
  <si>
    <t>SMIC pour 169 h 00</t>
  </si>
  <si>
    <r>
      <t xml:space="preserve">Réduction de cotis. patronales  </t>
    </r>
    <r>
      <rPr>
        <i/>
        <sz val="9"/>
        <rFont val="Arial"/>
        <family val="2"/>
      </rPr>
      <t xml:space="preserve"> (7)</t>
    </r>
  </si>
  <si>
    <t>Formule Aubry II</t>
  </si>
  <si>
    <t>Participation formation continue</t>
  </si>
  <si>
    <t>Contribution autonomie solidarité</t>
  </si>
  <si>
    <t xml:space="preserve">SS accident du travail   </t>
  </si>
  <si>
    <t>HCR Prévoyance</t>
  </si>
  <si>
    <t>Convention collective : convention collective nationale des</t>
  </si>
  <si>
    <t>Taxe d'apprentissage</t>
  </si>
  <si>
    <r>
      <t xml:space="preserve">Salarié payé au SMIC travaillant sur 5 jours et présent aux heures </t>
    </r>
    <r>
      <rPr>
        <u val="single"/>
        <sz val="10"/>
        <rFont val="Arial"/>
        <family val="2"/>
      </rPr>
      <t>des 2 repas</t>
    </r>
    <r>
      <rPr>
        <sz val="10"/>
        <rFont val="Arial"/>
        <family val="2"/>
      </rPr>
      <t xml:space="preserve"> (consommés)</t>
    </r>
  </si>
  <si>
    <t>DANS VOTRE INTERET, CONSERVER CE BULLETIN DE PAIE SANS LIMITATION DE DUREE</t>
  </si>
  <si>
    <t>Formule Fillon</t>
  </si>
  <si>
    <t>Résultat Fillon</t>
  </si>
  <si>
    <t>EXEMPLE DE BULLETIN DE PAIE POUR UNE ENTREPRISE A 39 HEURES DE MOINS DE 9 SALARIES</t>
  </si>
  <si>
    <t>(6) Taux variable en fonction du code NAF et de l'effectif de l'entreprise (voir circulaire UMIH du 15/01/07 - n° 02.07)</t>
  </si>
  <si>
    <t>(5) Attention : pour avoir la liste complète des charges sociales au 01/01/07, voir circulaire UMIH du 25/01/07 - n° 08.07</t>
  </si>
  <si>
    <t xml:space="preserve">Taxe additionnelle </t>
  </si>
  <si>
    <t xml:space="preserve">
</t>
  </si>
  <si>
    <t>(7) A compter du 01/07/05, il y a application du régime définitif. Par conséquent, il n'y a plus qu'une seule et même formule de calcul applicable à toutes les entreprises. Dans cet exemple la réduction des cotisations patronales de sécurité sociale (dit allégement Fillon) est de : (0,26/0,6) x [(1,6 x (8,27 € x 169)/1551,44 € - 1] = 0,191 x 15551,44 € = 296,33 €.</t>
  </si>
  <si>
    <t xml:space="preserve"> Date de la paie : 27/02/07</t>
  </si>
  <si>
    <t xml:space="preserve"> Période du 01/02/07  au  28/02/07</t>
  </si>
  <si>
    <t>CHR du 30 avril 1997, modifiée par les accords du 13/07/04 et du 2/11/04 et par l'avenant n° 2</t>
  </si>
  <si>
    <t>Majoration 36ème à 39ème heure</t>
  </si>
  <si>
    <t>(2) Conformément à la loi du 13/08/04 relative à l'assurance maladie, le taux de l'abattement est de 3 % depuis le 01/01/05, ce qui conduit à prélever la CSG et la CRDS non plus sur 95 % mais sur 97 % de la totalité des salaires : [(1537,11 € + 6,15 €) x 97 %] =    1496,96 €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</si>
</sst>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_-* #,##0.00\ [$€-1]_-;\-* #,##0.00\ [$€-1]_-;_-* &quot;-&quot;??\ [$€-1]_-"/>
    <numFmt numFmtId="174" formatCode="_-* #,##0.00000\ [$€-1]_-;\-* #,##0.00000\ [$€-1]_-;_-* &quot;-&quot;?????\ [$€-1]_-;_-@_-"/>
    <numFmt numFmtId="175" formatCode="_-* #,##0.00\ [$€-1]_-;\-* #,##0.00\ [$€-1]_-;_-* &quot;-&quot;??\ [$€-1]_-;_-@_-"/>
    <numFmt numFmtId="176" formatCode=";;;"/>
  </numFmts>
  <fonts count="1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0" fontId="0" fillId="0" borderId="0" xfId="2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0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3" fontId="0" fillId="0" borderId="18" xfId="15" applyBorder="1" applyAlignment="1">
      <alignment horizontal="center"/>
    </xf>
    <xf numFmtId="173" fontId="2" fillId="0" borderId="9" xfId="15" applyFont="1" applyBorder="1" applyAlignment="1">
      <alignment horizontal="center" vertical="center"/>
    </xf>
    <xf numFmtId="173" fontId="0" fillId="0" borderId="18" xfId="15" applyFont="1" applyBorder="1" applyAlignment="1">
      <alignment horizontal="center"/>
    </xf>
    <xf numFmtId="173" fontId="0" fillId="0" borderId="17" xfId="15" applyBorder="1" applyAlignment="1">
      <alignment horizontal="center" vertical="center"/>
    </xf>
    <xf numFmtId="173" fontId="2" fillId="0" borderId="19" xfId="15" applyFont="1" applyBorder="1" applyAlignment="1">
      <alignment horizontal="center" vertical="center"/>
    </xf>
    <xf numFmtId="173" fontId="0" fillId="0" borderId="4" xfId="15" applyBorder="1" applyAlignment="1">
      <alignment horizontal="center"/>
    </xf>
    <xf numFmtId="173" fontId="0" fillId="0" borderId="4" xfId="15" applyFont="1" applyBorder="1" applyAlignment="1">
      <alignment horizontal="center"/>
    </xf>
    <xf numFmtId="173" fontId="0" fillId="0" borderId="2" xfId="15" applyBorder="1" applyAlignment="1">
      <alignment horizontal="center"/>
    </xf>
    <xf numFmtId="173" fontId="0" fillId="0" borderId="2" xfId="15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0" fontId="0" fillId="0" borderId="2" xfId="0" applyBorder="1" applyAlignment="1">
      <alignment/>
    </xf>
    <xf numFmtId="0" fontId="0" fillId="0" borderId="5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173" fontId="8" fillId="0" borderId="2" xfId="15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15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20" applyNumberFormat="1" applyAlignment="1">
      <alignment horizontal="left"/>
    </xf>
    <xf numFmtId="173" fontId="0" fillId="0" borderId="0" xfId="15" applyAlignment="1">
      <alignment/>
    </xf>
    <xf numFmtId="173" fontId="0" fillId="0" borderId="0" xfId="15" applyAlignment="1">
      <alignment horizontal="left"/>
    </xf>
    <xf numFmtId="175" fontId="0" fillId="0" borderId="0" xfId="0" applyNumberFormat="1" applyAlignment="1">
      <alignment/>
    </xf>
    <xf numFmtId="173" fontId="0" fillId="0" borderId="18" xfId="15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" xfId="0" applyFont="1" applyBorder="1" applyAlignment="1">
      <alignment wrapText="1"/>
    </xf>
    <xf numFmtId="10" fontId="0" fillId="0" borderId="0" xfId="0" applyNumberFormat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5" fillId="0" borderId="0" xfId="0" applyFont="1" applyAlignment="1">
      <alignment horizontal="justify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workbookViewId="0" topLeftCell="A1">
      <selection activeCell="C12" sqref="C12:F12"/>
    </sheetView>
  </sheetViews>
  <sheetFormatPr defaultColWidth="11.421875" defaultRowHeight="12.75"/>
  <cols>
    <col min="1" max="1" width="31.140625" style="0" customWidth="1"/>
    <col min="2" max="2" width="12.28125" style="0" customWidth="1"/>
    <col min="3" max="4" width="12.7109375" style="0" customWidth="1"/>
    <col min="5" max="6" width="11.7109375" style="0" customWidth="1"/>
    <col min="8" max="8" width="17.00390625" style="0" customWidth="1"/>
    <col min="9" max="9" width="12.00390625" style="0" bestFit="1" customWidth="1"/>
    <col min="10" max="10" width="11.57421875" style="0" bestFit="1" customWidth="1"/>
  </cols>
  <sheetData>
    <row r="1" spans="1:6" ht="21.75" customHeight="1">
      <c r="A1" s="70" t="s">
        <v>60</v>
      </c>
      <c r="B1" s="70"/>
      <c r="C1" s="70"/>
      <c r="D1" s="70"/>
      <c r="E1" s="70"/>
      <c r="F1" s="70"/>
    </row>
    <row r="2" spans="1:6" ht="12.75" customHeight="1">
      <c r="A2" s="77"/>
      <c r="B2" s="77"/>
      <c r="C2" s="77"/>
      <c r="D2" s="77"/>
      <c r="E2" s="77"/>
      <c r="F2" s="77"/>
    </row>
    <row r="3" spans="1:6" s="60" customFormat="1" ht="15" customHeight="1">
      <c r="A3" s="71" t="s">
        <v>56</v>
      </c>
      <c r="B3" s="71"/>
      <c r="C3" s="71"/>
      <c r="D3" s="71"/>
      <c r="E3" s="71"/>
      <c r="F3" s="71"/>
    </row>
    <row r="4" spans="1:6" ht="1.5" customHeight="1" thickBot="1">
      <c r="A4" s="1"/>
      <c r="B4" s="1"/>
      <c r="C4" s="1"/>
      <c r="D4" s="1"/>
      <c r="E4" s="1"/>
      <c r="F4" s="1"/>
    </row>
    <row r="5" spans="1:6" ht="13.5" customHeight="1" thickTop="1">
      <c r="A5" s="72" t="s">
        <v>21</v>
      </c>
      <c r="B5" s="73"/>
      <c r="C5" s="74" t="s">
        <v>26</v>
      </c>
      <c r="D5" s="75"/>
      <c r="E5" s="75"/>
      <c r="F5" s="76"/>
    </row>
    <row r="6" spans="1:6" ht="12.75">
      <c r="A6" s="67" t="s">
        <v>22</v>
      </c>
      <c r="B6" s="68"/>
      <c r="C6" s="65" t="s">
        <v>27</v>
      </c>
      <c r="D6" s="65"/>
      <c r="E6" s="65"/>
      <c r="F6" s="66"/>
    </row>
    <row r="7" spans="1:6" ht="12.75">
      <c r="A7" s="67" t="s">
        <v>23</v>
      </c>
      <c r="B7" s="68"/>
      <c r="C7" s="65" t="s">
        <v>28</v>
      </c>
      <c r="D7" s="65"/>
      <c r="E7" s="65"/>
      <c r="F7" s="66"/>
    </row>
    <row r="8" spans="1:6" ht="12.75">
      <c r="A8" s="67" t="s">
        <v>24</v>
      </c>
      <c r="B8" s="68"/>
      <c r="C8" s="65" t="s">
        <v>23</v>
      </c>
      <c r="D8" s="65"/>
      <c r="E8" s="65"/>
      <c r="F8" s="66"/>
    </row>
    <row r="9" spans="1:6" ht="12.75">
      <c r="A9" s="67" t="s">
        <v>46</v>
      </c>
      <c r="B9" s="68"/>
      <c r="C9" s="65" t="s">
        <v>29</v>
      </c>
      <c r="D9" s="65"/>
      <c r="E9" s="65"/>
      <c r="F9" s="66"/>
    </row>
    <row r="10" spans="1:6" ht="12.75">
      <c r="A10" s="67" t="s">
        <v>33</v>
      </c>
      <c r="B10" s="68"/>
      <c r="C10" s="69" t="s">
        <v>44</v>
      </c>
      <c r="D10" s="65"/>
      <c r="E10" s="65"/>
      <c r="F10" s="66"/>
    </row>
    <row r="11" spans="1:6" ht="12.75">
      <c r="A11" s="67" t="s">
        <v>25</v>
      </c>
      <c r="B11" s="68"/>
      <c r="C11" s="65" t="s">
        <v>54</v>
      </c>
      <c r="D11" s="65"/>
      <c r="E11" s="65"/>
      <c r="F11" s="66"/>
    </row>
    <row r="12" spans="1:6" ht="25.5" customHeight="1" thickBot="1">
      <c r="A12" s="91"/>
      <c r="B12" s="92"/>
      <c r="C12" s="87" t="s">
        <v>68</v>
      </c>
      <c r="D12" s="88"/>
      <c r="E12" s="88"/>
      <c r="F12" s="89"/>
    </row>
    <row r="13" spans="1:10" ht="13.5" customHeight="1">
      <c r="A13" s="79" t="s">
        <v>67</v>
      </c>
      <c r="B13" s="80"/>
      <c r="C13" s="81" t="s">
        <v>66</v>
      </c>
      <c r="D13" s="82"/>
      <c r="E13" s="82"/>
      <c r="F13" s="83"/>
      <c r="H13" s="48" t="s">
        <v>30</v>
      </c>
      <c r="I13" s="52">
        <v>8.27</v>
      </c>
      <c r="J13" s="48"/>
    </row>
    <row r="14" spans="1:43" s="1" customFormat="1" ht="12.75">
      <c r="A14" s="95" t="s">
        <v>2</v>
      </c>
      <c r="B14" s="97" t="s">
        <v>3</v>
      </c>
      <c r="C14" s="85" t="s">
        <v>4</v>
      </c>
      <c r="D14" s="86"/>
      <c r="E14" s="63" t="s">
        <v>7</v>
      </c>
      <c r="F14" s="64"/>
      <c r="H14" s="50" t="s">
        <v>31</v>
      </c>
      <c r="I14" s="53">
        <v>3.17</v>
      </c>
      <c r="J14" s="5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2.75">
      <c r="A15" s="96"/>
      <c r="B15" s="98"/>
      <c r="C15" s="13" t="s">
        <v>5</v>
      </c>
      <c r="D15" s="14" t="s">
        <v>6</v>
      </c>
      <c r="E15" s="13" t="s">
        <v>37</v>
      </c>
      <c r="F15" s="15" t="s">
        <v>6</v>
      </c>
      <c r="H15" s="50"/>
      <c r="I15" s="51"/>
      <c r="J15" s="5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10" ht="12.75">
      <c r="A16" s="4" t="s">
        <v>47</v>
      </c>
      <c r="B16" s="31">
        <f>169*I13</f>
        <v>1397.6299999999999</v>
      </c>
      <c r="C16" s="16"/>
      <c r="D16" s="19"/>
      <c r="E16" s="18"/>
      <c r="F16" s="17"/>
      <c r="H16" s="50" t="s">
        <v>32</v>
      </c>
      <c r="I16" s="48">
        <v>22</v>
      </c>
      <c r="J16" s="48">
        <v>44</v>
      </c>
    </row>
    <row r="17" spans="1:10" ht="1.5" customHeight="1" hidden="1">
      <c r="A17" s="4"/>
      <c r="B17" s="31"/>
      <c r="C17" s="40"/>
      <c r="D17" s="41"/>
      <c r="E17" s="42"/>
      <c r="F17" s="43"/>
      <c r="H17" s="50"/>
      <c r="I17" s="48"/>
      <c r="J17" s="48"/>
    </row>
    <row r="18" spans="1:10" ht="12.75" hidden="1">
      <c r="A18" s="4"/>
      <c r="B18" s="31"/>
      <c r="C18" s="9"/>
      <c r="D18" s="8"/>
      <c r="E18" s="9"/>
      <c r="F18" s="5"/>
      <c r="H18" s="48" t="s">
        <v>49</v>
      </c>
      <c r="I18" s="49">
        <f>ROUND(0.26/0.7*(1.7*7.8*169/B24-1),3)</f>
        <v>0.165</v>
      </c>
      <c r="J18" s="48"/>
    </row>
    <row r="19" spans="1:10" ht="12.75" hidden="1">
      <c r="A19" s="4"/>
      <c r="B19" s="31"/>
      <c r="C19" s="9"/>
      <c r="D19" s="8"/>
      <c r="E19" s="9"/>
      <c r="F19" s="5"/>
      <c r="H19" s="48"/>
      <c r="I19" s="48"/>
      <c r="J19" s="48"/>
    </row>
    <row r="20" spans="1:10" ht="12.75">
      <c r="A20" s="4" t="s">
        <v>69</v>
      </c>
      <c r="B20" s="31">
        <f>I13*10%*17.33</f>
        <v>14.331909999999997</v>
      </c>
      <c r="C20" s="9"/>
      <c r="D20" s="8"/>
      <c r="E20" s="9"/>
      <c r="F20" s="5"/>
      <c r="H20" s="48"/>
      <c r="I20" s="48"/>
      <c r="J20" s="48"/>
    </row>
    <row r="21" spans="1:10" ht="12.75">
      <c r="A21" s="4" t="s">
        <v>0</v>
      </c>
      <c r="B21" s="55">
        <f>I14*J16</f>
        <v>139.48</v>
      </c>
      <c r="C21" s="9"/>
      <c r="D21" s="8"/>
      <c r="E21" s="9"/>
      <c r="F21" s="5"/>
      <c r="H21" s="48"/>
      <c r="I21" s="48"/>
      <c r="J21" s="48"/>
    </row>
    <row r="22" spans="1:6" ht="12.75">
      <c r="A22" s="4" t="s">
        <v>1</v>
      </c>
      <c r="B22" s="31"/>
      <c r="C22" s="9"/>
      <c r="D22" s="8"/>
      <c r="E22" s="9"/>
      <c r="F22" s="5"/>
    </row>
    <row r="23" spans="1:6" ht="15" customHeight="1">
      <c r="A23" s="23" t="s">
        <v>20</v>
      </c>
      <c r="B23" s="31"/>
      <c r="C23" s="9"/>
      <c r="D23" s="8"/>
      <c r="E23" s="9"/>
      <c r="F23" s="5"/>
    </row>
    <row r="24" spans="1:9" ht="13.5" customHeight="1">
      <c r="A24" s="21" t="s">
        <v>8</v>
      </c>
      <c r="B24" s="32">
        <f>B16+B20+B21</f>
        <v>1551.44191</v>
      </c>
      <c r="C24" s="9"/>
      <c r="D24" s="8"/>
      <c r="E24" s="9"/>
      <c r="F24" s="5"/>
      <c r="I24" s="54"/>
    </row>
    <row r="25" spans="1:6" ht="15" customHeight="1">
      <c r="A25" s="4" t="s">
        <v>38</v>
      </c>
      <c r="B25" s="31">
        <f>(B24+F42)*0.97</f>
        <v>1510.9182473107999</v>
      </c>
      <c r="C25" s="10">
        <v>0.051</v>
      </c>
      <c r="D25" s="36">
        <f>B25*C25</f>
        <v>77.05683061285079</v>
      </c>
      <c r="E25" s="9"/>
      <c r="F25" s="5"/>
    </row>
    <row r="26" spans="1:9" ht="13.5" customHeight="1">
      <c r="A26" s="25" t="s">
        <v>9</v>
      </c>
      <c r="B26" s="31"/>
      <c r="C26" s="9"/>
      <c r="D26" s="36"/>
      <c r="E26" s="9"/>
      <c r="F26" s="5"/>
      <c r="H26" t="s">
        <v>58</v>
      </c>
      <c r="I26">
        <f>ROUND(0.26/0.6*(1.6*8.27*169/B24-1),3)</f>
        <v>0.191</v>
      </c>
    </row>
    <row r="27" spans="1:6" ht="12.75">
      <c r="A27" s="4" t="s">
        <v>11</v>
      </c>
      <c r="B27" s="31">
        <f>$B$24</f>
        <v>1551.44191</v>
      </c>
      <c r="C27" s="10">
        <v>0.0075</v>
      </c>
      <c r="D27" s="36">
        <f>IF(C27="","",B27*C27)</f>
        <v>11.635814325</v>
      </c>
      <c r="E27" s="10">
        <v>0.128</v>
      </c>
      <c r="F27" s="38">
        <f>IF(E27="","",B27*E27)</f>
        <v>198.58456448</v>
      </c>
    </row>
    <row r="28" spans="1:10" ht="12.75">
      <c r="A28" s="4" t="s">
        <v>10</v>
      </c>
      <c r="B28" s="31">
        <f aca="true" t="shared" si="0" ref="B28:B37">$B$24</f>
        <v>1551.44191</v>
      </c>
      <c r="C28" s="26">
        <v>0.001</v>
      </c>
      <c r="D28" s="37">
        <f aca="true" t="shared" si="1" ref="D28:D48">IF(C28="","",B28*C28)</f>
        <v>1.55144191</v>
      </c>
      <c r="E28" s="26">
        <v>0.016</v>
      </c>
      <c r="F28" s="38">
        <f aca="true" t="shared" si="2" ref="F28:F38">IF(E28="","",B28*E28)</f>
        <v>24.82307056</v>
      </c>
      <c r="H28" s="54" t="s">
        <v>59</v>
      </c>
      <c r="I28" s="54">
        <f>B24*I26</f>
        <v>296.32540481</v>
      </c>
      <c r="J28" s="3"/>
    </row>
    <row r="29" spans="1:6" ht="12.75">
      <c r="A29" s="4" t="s">
        <v>12</v>
      </c>
      <c r="B29" s="31">
        <f t="shared" si="0"/>
        <v>1551.44191</v>
      </c>
      <c r="C29" s="26">
        <v>0.0665</v>
      </c>
      <c r="D29" s="37">
        <f t="shared" si="1"/>
        <v>103.170887015</v>
      </c>
      <c r="E29" s="26">
        <v>0.083</v>
      </c>
      <c r="F29" s="38">
        <f t="shared" si="2"/>
        <v>128.76967853000002</v>
      </c>
    </row>
    <row r="30" spans="1:6" ht="12.75">
      <c r="A30" s="4" t="s">
        <v>52</v>
      </c>
      <c r="B30" s="31">
        <f t="shared" si="0"/>
        <v>1551.44191</v>
      </c>
      <c r="C30" s="28"/>
      <c r="D30" s="37">
        <f t="shared" si="1"/>
      </c>
      <c r="E30" s="26">
        <v>0.022</v>
      </c>
      <c r="F30" s="38">
        <f t="shared" si="2"/>
        <v>34.13172202</v>
      </c>
    </row>
    <row r="31" spans="1:6" ht="12.75">
      <c r="A31" s="4" t="s">
        <v>45</v>
      </c>
      <c r="B31" s="31">
        <f t="shared" si="0"/>
        <v>1551.44191</v>
      </c>
      <c r="C31" s="28"/>
      <c r="D31" s="37">
        <f t="shared" si="1"/>
      </c>
      <c r="E31" s="26">
        <v>0.054</v>
      </c>
      <c r="F31" s="38">
        <f t="shared" si="2"/>
        <v>83.77786314</v>
      </c>
    </row>
    <row r="32" spans="1:6" ht="12.75">
      <c r="A32" s="46" t="s">
        <v>48</v>
      </c>
      <c r="B32" s="31">
        <f t="shared" si="0"/>
        <v>1551.44191</v>
      </c>
      <c r="C32" s="28"/>
      <c r="D32" s="37">
        <f t="shared" si="1"/>
      </c>
      <c r="E32" s="28"/>
      <c r="F32" s="47">
        <f>-B24*I26</f>
        <v>-296.32540481</v>
      </c>
    </row>
    <row r="33" spans="1:6" ht="12.75">
      <c r="A33" s="4" t="s">
        <v>13</v>
      </c>
      <c r="B33" s="31">
        <f t="shared" si="0"/>
        <v>1551.44191</v>
      </c>
      <c r="C33" s="28"/>
      <c r="D33" s="37">
        <f t="shared" si="1"/>
      </c>
      <c r="E33" s="26">
        <v>0.001</v>
      </c>
      <c r="F33" s="38">
        <f t="shared" si="2"/>
        <v>1.55144191</v>
      </c>
    </row>
    <row r="34" spans="1:6" ht="12.75">
      <c r="A34" s="4" t="s">
        <v>14</v>
      </c>
      <c r="B34" s="31">
        <f t="shared" si="0"/>
        <v>1551.44191</v>
      </c>
      <c r="C34" s="26">
        <v>0.024</v>
      </c>
      <c r="D34" s="37">
        <f t="shared" si="1"/>
        <v>37.23460584</v>
      </c>
      <c r="E34" s="26">
        <v>0.04</v>
      </c>
      <c r="F34" s="38">
        <f t="shared" si="2"/>
        <v>62.0576764</v>
      </c>
    </row>
    <row r="35" spans="1:6" ht="12.75">
      <c r="A35" s="4" t="s">
        <v>15</v>
      </c>
      <c r="B35" s="31"/>
      <c r="C35" s="27"/>
      <c r="D35" s="37">
        <f t="shared" si="1"/>
      </c>
      <c r="E35" s="27"/>
      <c r="F35" s="38">
        <f t="shared" si="2"/>
      </c>
    </row>
    <row r="36" spans="1:6" ht="12.75">
      <c r="A36" s="4" t="s">
        <v>16</v>
      </c>
      <c r="B36" s="31">
        <f t="shared" si="0"/>
        <v>1551.44191</v>
      </c>
      <c r="C36" s="28"/>
      <c r="D36" s="37">
        <f t="shared" si="1"/>
      </c>
      <c r="E36" s="26">
        <v>0.0015</v>
      </c>
      <c r="F36" s="38">
        <f t="shared" si="2"/>
        <v>2.327162865</v>
      </c>
    </row>
    <row r="37" spans="1:6" ht="12.75">
      <c r="A37" s="4" t="s">
        <v>17</v>
      </c>
      <c r="B37" s="31">
        <f t="shared" si="0"/>
        <v>1551.44191</v>
      </c>
      <c r="C37" s="26">
        <v>0.0375</v>
      </c>
      <c r="D37" s="37">
        <f t="shared" si="1"/>
        <v>58.179071625</v>
      </c>
      <c r="E37" s="26">
        <v>0.0375</v>
      </c>
      <c r="F37" s="38">
        <f t="shared" si="2"/>
        <v>58.179071625</v>
      </c>
    </row>
    <row r="38" spans="1:6" s="30" customFormat="1" ht="12.75">
      <c r="A38" s="29" t="s">
        <v>43</v>
      </c>
      <c r="B38" s="33">
        <f aca="true" t="shared" si="3" ref="B38:B43">$B$24</f>
        <v>1551.44191</v>
      </c>
      <c r="C38" s="26">
        <v>0.008</v>
      </c>
      <c r="D38" s="37">
        <f t="shared" si="1"/>
        <v>12.41153528</v>
      </c>
      <c r="E38" s="26">
        <v>0.012</v>
      </c>
      <c r="F38" s="39">
        <f t="shared" si="2"/>
        <v>18.61730292</v>
      </c>
    </row>
    <row r="39" spans="1:8" ht="12.75">
      <c r="A39" s="58" t="s">
        <v>55</v>
      </c>
      <c r="B39" s="33">
        <f t="shared" si="3"/>
        <v>1551.44191</v>
      </c>
      <c r="C39" s="28"/>
      <c r="D39" s="37">
        <f>IF(C39="","",B43*C39)</f>
      </c>
      <c r="E39" s="26">
        <v>0.005</v>
      </c>
      <c r="F39" s="38">
        <f>B39*E39</f>
        <v>7.75720955</v>
      </c>
      <c r="H39" s="54"/>
    </row>
    <row r="40" spans="1:8" ht="12.75">
      <c r="A40" s="61" t="s">
        <v>63</v>
      </c>
      <c r="B40" s="33">
        <f t="shared" si="3"/>
        <v>1551.44191</v>
      </c>
      <c r="C40" s="28"/>
      <c r="D40" s="37"/>
      <c r="E40" s="26">
        <v>0.0018</v>
      </c>
      <c r="F40" s="38">
        <f>B40*E40</f>
        <v>2.7925954379999998</v>
      </c>
      <c r="H40" s="54"/>
    </row>
    <row r="41" spans="1:6" ht="12.75">
      <c r="A41" s="29" t="s">
        <v>50</v>
      </c>
      <c r="B41" s="33">
        <f t="shared" si="3"/>
        <v>1551.44191</v>
      </c>
      <c r="C41" s="28"/>
      <c r="D41" s="37"/>
      <c r="E41" s="26">
        <v>0.0055</v>
      </c>
      <c r="F41" s="38">
        <f>B41*E41</f>
        <v>8.532930505</v>
      </c>
    </row>
    <row r="42" spans="1:6" s="57" customFormat="1" ht="12.75">
      <c r="A42" s="29" t="s">
        <v>53</v>
      </c>
      <c r="B42" s="33">
        <f t="shared" si="3"/>
        <v>1551.44191</v>
      </c>
      <c r="C42" s="26">
        <v>0.004</v>
      </c>
      <c r="D42" s="37">
        <f>B42*C42</f>
        <v>6.20576764</v>
      </c>
      <c r="E42" s="26">
        <v>0.004</v>
      </c>
      <c r="F42" s="39">
        <f>B42*E42</f>
        <v>6.20576764</v>
      </c>
    </row>
    <row r="43" spans="1:6" ht="12.75">
      <c r="A43" s="4" t="s">
        <v>51</v>
      </c>
      <c r="B43" s="33">
        <f t="shared" si="3"/>
        <v>1551.44191</v>
      </c>
      <c r="C43" s="9"/>
      <c r="D43" s="36"/>
      <c r="E43" s="10">
        <v>0.003</v>
      </c>
      <c r="F43" s="38">
        <f>B43*E43</f>
        <v>4.65432573</v>
      </c>
    </row>
    <row r="44" spans="1:8" ht="13.5" customHeight="1">
      <c r="A44" s="24" t="s">
        <v>18</v>
      </c>
      <c r="B44" s="31"/>
      <c r="C44" s="9"/>
      <c r="D44" s="36">
        <f>SUM(D25:D43)</f>
        <v>307.44595424785075</v>
      </c>
      <c r="E44" s="44"/>
      <c r="F44" s="38">
        <f>SUM(F27:F43)</f>
        <v>346.436978503</v>
      </c>
      <c r="H44" s="62"/>
    </row>
    <row r="45" spans="1:6" ht="13.5" customHeight="1">
      <c r="A45" s="21" t="s">
        <v>39</v>
      </c>
      <c r="B45" s="34"/>
      <c r="C45" s="22"/>
      <c r="D45" s="32">
        <f>B24-D44</f>
        <v>1243.9959557521493</v>
      </c>
      <c r="E45" s="9"/>
      <c r="F45" s="5"/>
    </row>
    <row r="46" spans="1:6" ht="13.5" customHeight="1">
      <c r="A46" s="6" t="s">
        <v>19</v>
      </c>
      <c r="B46" s="31"/>
      <c r="C46" s="9"/>
      <c r="D46" s="36">
        <f t="shared" si="1"/>
      </c>
      <c r="E46" s="9"/>
      <c r="F46" s="5"/>
    </row>
    <row r="47" spans="1:6" ht="12.75">
      <c r="A47" s="4" t="s">
        <v>40</v>
      </c>
      <c r="B47" s="31">
        <f>$B$25</f>
        <v>1510.9182473107999</v>
      </c>
      <c r="C47" s="10">
        <v>0.024</v>
      </c>
      <c r="D47" s="36">
        <f t="shared" si="1"/>
        <v>36.2620379354592</v>
      </c>
      <c r="E47" s="9"/>
      <c r="F47" s="5"/>
    </row>
    <row r="48" spans="1:6" ht="12.75">
      <c r="A48" s="4" t="s">
        <v>41</v>
      </c>
      <c r="B48" s="31">
        <f>$B$25</f>
        <v>1510.9182473107999</v>
      </c>
      <c r="C48" s="10">
        <v>0.005</v>
      </c>
      <c r="D48" s="36">
        <f t="shared" si="1"/>
        <v>7.554591236554</v>
      </c>
      <c r="E48" s="9"/>
      <c r="F48" s="5"/>
    </row>
    <row r="49" spans="1:6" ht="12.75">
      <c r="A49" s="4" t="s">
        <v>0</v>
      </c>
      <c r="B49" s="31">
        <f>$B$21</f>
        <v>139.48</v>
      </c>
      <c r="C49" s="9"/>
      <c r="D49" s="8"/>
      <c r="E49" s="9"/>
      <c r="F49" s="5"/>
    </row>
    <row r="50" spans="1:6" ht="12.75">
      <c r="A50" s="4" t="s">
        <v>20</v>
      </c>
      <c r="B50" s="31"/>
      <c r="C50" s="9"/>
      <c r="D50" s="8"/>
      <c r="E50" s="9"/>
      <c r="F50" s="5"/>
    </row>
    <row r="51" spans="1:6" ht="13.5" customHeight="1" thickBot="1">
      <c r="A51" s="20" t="s">
        <v>42</v>
      </c>
      <c r="B51" s="35">
        <f>D45-D47-D48-B49-B50</f>
        <v>1060.6993265801361</v>
      </c>
      <c r="C51" s="11"/>
      <c r="D51" s="12"/>
      <c r="E51" s="11"/>
      <c r="F51" s="7"/>
    </row>
    <row r="52" spans="1:6" ht="19.5" customHeight="1" thickTop="1">
      <c r="A52" s="84" t="s">
        <v>57</v>
      </c>
      <c r="B52" s="75"/>
      <c r="C52" s="75"/>
      <c r="D52" s="75"/>
      <c r="E52" s="75"/>
      <c r="F52" s="75"/>
    </row>
    <row r="53" ht="7.5" customHeight="1" hidden="1"/>
    <row r="54" spans="1:6" s="45" customFormat="1" ht="19.5" customHeight="1">
      <c r="A54" s="78" t="s">
        <v>34</v>
      </c>
      <c r="B54" s="78"/>
      <c r="C54" s="78"/>
      <c r="D54" s="78"/>
      <c r="E54" s="78"/>
      <c r="F54" s="78"/>
    </row>
    <row r="55" spans="1:6" s="45" customFormat="1" ht="36" customHeight="1">
      <c r="A55" s="78" t="s">
        <v>70</v>
      </c>
      <c r="B55" s="78"/>
      <c r="C55" s="78"/>
      <c r="D55" s="78"/>
      <c r="E55" s="78"/>
      <c r="F55" s="78"/>
    </row>
    <row r="56" spans="1:6" s="45" customFormat="1" ht="12" customHeight="1">
      <c r="A56" s="90" t="s">
        <v>35</v>
      </c>
      <c r="B56" s="90"/>
      <c r="C56" s="90"/>
      <c r="D56" s="90"/>
      <c r="E56" s="90"/>
      <c r="F56" s="90"/>
    </row>
    <row r="57" spans="1:6" s="45" customFormat="1" ht="12" customHeight="1">
      <c r="A57" s="90" t="s">
        <v>36</v>
      </c>
      <c r="B57" s="90"/>
      <c r="C57" s="90"/>
      <c r="D57" s="90"/>
      <c r="E57" s="90"/>
      <c r="F57" s="90"/>
    </row>
    <row r="58" spans="1:6" s="56" customFormat="1" ht="12" customHeight="1">
      <c r="A58" s="78" t="s">
        <v>62</v>
      </c>
      <c r="B58" s="78"/>
      <c r="C58" s="78"/>
      <c r="D58" s="78"/>
      <c r="E58" s="78"/>
      <c r="F58" s="78"/>
    </row>
    <row r="59" spans="1:6" s="45" customFormat="1" ht="12" customHeight="1">
      <c r="A59" s="90" t="s">
        <v>61</v>
      </c>
      <c r="B59" s="90"/>
      <c r="C59" s="90"/>
      <c r="D59" s="90"/>
      <c r="E59" s="90"/>
      <c r="F59" s="90"/>
    </row>
    <row r="60" spans="1:6" ht="36" customHeight="1">
      <c r="A60" s="94" t="s">
        <v>65</v>
      </c>
      <c r="B60" s="93"/>
      <c r="C60" s="93"/>
      <c r="D60" s="93"/>
      <c r="E60" s="93"/>
      <c r="F60" s="93"/>
    </row>
    <row r="61" spans="1:6" s="59" customFormat="1" ht="24.75" customHeight="1">
      <c r="A61" s="93" t="s">
        <v>64</v>
      </c>
      <c r="B61" s="93"/>
      <c r="C61" s="93"/>
      <c r="D61" s="93"/>
      <c r="E61" s="93"/>
      <c r="F61" s="93"/>
    </row>
    <row r="68" ht="12.75" customHeight="1"/>
    <row r="69" ht="15" customHeight="1"/>
    <row r="73" ht="12.75" customHeight="1" hidden="1"/>
    <row r="79" ht="15" customHeight="1"/>
    <row r="80" ht="15" customHeight="1"/>
    <row r="81" ht="15" customHeight="1"/>
    <row r="82" ht="15" customHeight="1"/>
    <row r="97" ht="15" customHeight="1"/>
    <row r="98" ht="15" customHeight="1"/>
    <row r="99" ht="15" customHeight="1"/>
    <row r="104" ht="15" customHeight="1"/>
    <row r="105" ht="15" customHeight="1"/>
    <row r="106" ht="15" customHeight="1"/>
    <row r="107" ht="18" customHeight="1"/>
    <row r="108" ht="6.75" customHeight="1"/>
    <row r="109" ht="12" customHeight="1"/>
    <row r="110" ht="1.5" customHeight="1"/>
    <row r="111" ht="12" customHeight="1"/>
    <row r="112" ht="1.5" customHeight="1"/>
    <row r="113" ht="12" customHeight="1"/>
    <row r="114" ht="1.5" customHeight="1"/>
    <row r="115" ht="12" customHeight="1"/>
    <row r="116" ht="1.5" customHeight="1"/>
    <row r="117" ht="24.75" customHeight="1"/>
    <row r="118" ht="1.5" customHeight="1"/>
    <row r="119" ht="12" customHeight="1"/>
    <row r="120" ht="1.5" customHeight="1"/>
    <row r="121" ht="34.5" customHeight="1"/>
    <row r="123" ht="19.5" customHeight="1"/>
  </sheetData>
  <mergeCells count="34">
    <mergeCell ref="A59:F59"/>
    <mergeCell ref="A12:B12"/>
    <mergeCell ref="A61:F61"/>
    <mergeCell ref="C7:F7"/>
    <mergeCell ref="A9:B9"/>
    <mergeCell ref="A60:F60"/>
    <mergeCell ref="A14:A15"/>
    <mergeCell ref="B14:B15"/>
    <mergeCell ref="A57:F57"/>
    <mergeCell ref="A56:F56"/>
    <mergeCell ref="A58:F58"/>
    <mergeCell ref="A7:B7"/>
    <mergeCell ref="A8:B8"/>
    <mergeCell ref="A13:B13"/>
    <mergeCell ref="C13:F13"/>
    <mergeCell ref="A52:F52"/>
    <mergeCell ref="A54:F54"/>
    <mergeCell ref="C14:D14"/>
    <mergeCell ref="C12:F12"/>
    <mergeCell ref="A55:F55"/>
    <mergeCell ref="A1:F1"/>
    <mergeCell ref="A3:F3"/>
    <mergeCell ref="A5:B5"/>
    <mergeCell ref="A6:B6"/>
    <mergeCell ref="C5:F5"/>
    <mergeCell ref="C6:F6"/>
    <mergeCell ref="A2:F2"/>
    <mergeCell ref="E14:F14"/>
    <mergeCell ref="C8:F8"/>
    <mergeCell ref="A10:B10"/>
    <mergeCell ref="A11:B11"/>
    <mergeCell ref="C9:F9"/>
    <mergeCell ref="C10:F10"/>
    <mergeCell ref="C11:F11"/>
  </mergeCells>
  <printOptions/>
  <pageMargins left="0.5905511811023623" right="0.3937007874015748" top="0.1968503937007874" bottom="0.1968503937007874" header="0" footer="0"/>
  <pageSetup horizontalDpi="600" verticalDpi="600" orientation="portrait" paperSize="9" r:id="rId1"/>
  <headerFooter alignWithMargins="0">
    <oddHeader>&amp;C&amp;"Arial,Gras"ANNEXE 1&amp;Rcirculaire n°  
</oddHeader>
  </headerFooter>
  <rowBreaks count="1" manualBreakCount="1"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11.421875" defaultRowHeight="12.75"/>
  <sheetData/>
  <printOptions/>
  <pageMargins left="0.5905511811023623" right="0.3937007874015748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Software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Préféré</dc:creator>
  <cp:keywords/>
  <dc:description/>
  <cp:lastModifiedBy>crigon</cp:lastModifiedBy>
  <cp:lastPrinted>2007-02-22T15:39:23Z</cp:lastPrinted>
  <dcterms:created xsi:type="dcterms:W3CDTF">2000-10-25T13:32:27Z</dcterms:created>
  <dcterms:modified xsi:type="dcterms:W3CDTF">2007-02-26T15:04:53Z</dcterms:modified>
  <cp:category/>
  <cp:version/>
  <cp:contentType/>
  <cp:contentStatus/>
</cp:coreProperties>
</file>