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75" windowWidth="11580" windowHeight="6030" tabRatio="595"/>
  </bookViews>
  <sheets>
    <sheet name="Montage financier" sheetId="1" r:id="rId1"/>
    <sheet name="Résultats prévisionnels" sheetId="2" r:id="rId2"/>
    <sheet name="Détail des prévisions" sheetId="6" r:id="rId3"/>
    <sheet name="Plan de financement" sheetId="4" r:id="rId4"/>
  </sheets>
  <calcPr calcId="125725"/>
</workbook>
</file>

<file path=xl/calcChain.xml><?xml version="1.0" encoding="utf-8"?>
<calcChain xmlns="http://schemas.openxmlformats.org/spreadsheetml/2006/main">
  <c r="E11" i="2"/>
  <c r="I17"/>
  <c r="G17"/>
  <c r="E17"/>
  <c r="I16"/>
  <c r="G16"/>
  <c r="E16"/>
  <c r="I15"/>
  <c r="G15"/>
  <c r="I12"/>
  <c r="G12"/>
  <c r="I5"/>
  <c r="I9" s="1"/>
  <c r="G5"/>
  <c r="G9" s="1"/>
  <c r="E5"/>
  <c r="E9" s="1"/>
  <c r="K21" i="6"/>
  <c r="J21"/>
  <c r="I11" i="2" s="1"/>
  <c r="I21" i="6"/>
  <c r="I22" s="1"/>
  <c r="H21"/>
  <c r="G21"/>
  <c r="G11" i="2" s="1"/>
  <c r="F21" i="6"/>
  <c r="F22" s="1"/>
  <c r="E21"/>
  <c r="I18" i="1"/>
  <c r="J22" s="1"/>
  <c r="J29"/>
  <c r="J30"/>
  <c r="J31"/>
  <c r="J33"/>
  <c r="E18" i="2" s="1"/>
  <c r="E22" s="1"/>
  <c r="E15"/>
  <c r="D21" i="6"/>
  <c r="E12" i="2"/>
  <c r="C43" i="6"/>
  <c r="E13" i="2" s="1"/>
  <c r="I22" i="1"/>
  <c r="K22" s="1"/>
  <c r="E43" i="6"/>
  <c r="F43" s="1"/>
  <c r="I23" i="1"/>
  <c r="G43" i="6"/>
  <c r="I13" i="2" s="1"/>
  <c r="C15" i="4"/>
  <c r="H47" i="6"/>
  <c r="F47"/>
  <c r="H43"/>
  <c r="D43"/>
  <c r="H42"/>
  <c r="F42"/>
  <c r="H41"/>
  <c r="F41"/>
  <c r="D41"/>
  <c r="H40"/>
  <c r="F40"/>
  <c r="H39"/>
  <c r="F39"/>
  <c r="D39"/>
  <c r="H38"/>
  <c r="F38"/>
  <c r="H37"/>
  <c r="F37"/>
  <c r="D37"/>
  <c r="H36"/>
  <c r="F36"/>
  <c r="H35"/>
  <c r="F35"/>
  <c r="D35"/>
  <c r="H34"/>
  <c r="F34"/>
  <c r="H33"/>
  <c r="F33"/>
  <c r="D33"/>
  <c r="H32"/>
  <c r="F32"/>
  <c r="H31"/>
  <c r="F31"/>
  <c r="D31"/>
  <c r="H30"/>
  <c r="F30"/>
  <c r="H29"/>
  <c r="F29"/>
  <c r="D29"/>
  <c r="H28"/>
  <c r="F28"/>
  <c r="H27"/>
  <c r="F27"/>
  <c r="C21"/>
  <c r="C22"/>
  <c r="I18" i="2"/>
  <c r="G18"/>
  <c r="I24" i="1"/>
  <c r="C14" i="4"/>
  <c r="C30" i="1"/>
  <c r="C5" i="4" s="1"/>
  <c r="G22" i="2"/>
  <c r="I22"/>
  <c r="F27" i="1"/>
  <c r="F32"/>
  <c r="F33"/>
  <c r="C33"/>
  <c r="J12" i="2"/>
  <c r="H12"/>
  <c r="F12"/>
  <c r="J13" l="1"/>
  <c r="G13"/>
  <c r="H13" s="1"/>
  <c r="D27" i="6"/>
  <c r="D30"/>
  <c r="D32"/>
  <c r="D34"/>
  <c r="D36"/>
  <c r="D38"/>
  <c r="D40"/>
  <c r="D42"/>
  <c r="D28"/>
  <c r="D47"/>
  <c r="F13" i="2"/>
  <c r="I10"/>
  <c r="G10"/>
  <c r="E10"/>
  <c r="E24"/>
  <c r="C6" i="4" s="1"/>
  <c r="C11" s="1"/>
  <c r="L22" i="1"/>
  <c r="J23" l="1"/>
  <c r="F10" i="2"/>
  <c r="E14"/>
  <c r="J10"/>
  <c r="C30" i="4"/>
  <c r="G14" i="2"/>
  <c r="F11"/>
  <c r="H10"/>
  <c r="D30" i="4"/>
  <c r="D31" s="1"/>
  <c r="E30"/>
  <c r="E31" l="1"/>
  <c r="E9" s="1"/>
  <c r="C16"/>
  <c r="C9"/>
  <c r="G19" i="2"/>
  <c r="K23" i="1"/>
  <c r="D16" i="4"/>
  <c r="D9"/>
  <c r="H14" i="2"/>
  <c r="H11"/>
  <c r="E19"/>
  <c r="F14"/>
  <c r="E16" i="4" l="1"/>
  <c r="J11" i="2"/>
  <c r="I14"/>
  <c r="E21"/>
  <c r="F19"/>
  <c r="H19"/>
  <c r="G24"/>
  <c r="D6" i="4" s="1"/>
  <c r="D11" s="1"/>
  <c r="L23" i="1"/>
  <c r="F21" i="2" l="1"/>
  <c r="E23"/>
  <c r="J24" i="1"/>
  <c r="G21" i="2"/>
  <c r="J14"/>
  <c r="I19" l="1"/>
  <c r="K24" i="1"/>
  <c r="G23" i="2"/>
  <c r="H21"/>
  <c r="C13" i="4"/>
  <c r="C18" s="1"/>
  <c r="C20" s="1"/>
  <c r="C21" s="1"/>
  <c r="D19" s="1"/>
  <c r="E25" i="2"/>
  <c r="F23"/>
  <c r="I24" l="1"/>
  <c r="E6" i="4" s="1"/>
  <c r="E11" s="1"/>
  <c r="L24" i="1"/>
  <c r="G25" i="2"/>
  <c r="H23"/>
  <c r="D13" i="4"/>
  <c r="D18" s="1"/>
  <c r="D20" s="1"/>
  <c r="D21" s="1"/>
  <c r="E19" s="1"/>
  <c r="J19" i="2"/>
  <c r="I21"/>
  <c r="I23" l="1"/>
  <c r="J21"/>
  <c r="E13" i="4" l="1"/>
  <c r="E18" s="1"/>
  <c r="E20" s="1"/>
  <c r="E21" s="1"/>
  <c r="I25" i="2"/>
  <c r="J23"/>
</calcChain>
</file>

<file path=xl/sharedStrings.xml><?xml version="1.0" encoding="utf-8"?>
<sst xmlns="http://schemas.openxmlformats.org/spreadsheetml/2006/main" count="161" uniqueCount="117">
  <si>
    <t>MONTAGE FINANCIER DU PROJET</t>
  </si>
  <si>
    <t>BESOINS</t>
  </si>
  <si>
    <t>RESSOURCES</t>
  </si>
  <si>
    <t>Investissements</t>
  </si>
  <si>
    <t>Durée</t>
  </si>
  <si>
    <t>Amt.</t>
  </si>
  <si>
    <t>...</t>
  </si>
  <si>
    <t>Total</t>
  </si>
  <si>
    <t>Fonds de roulement</t>
  </si>
  <si>
    <t>Fonds propres</t>
  </si>
  <si>
    <t>Capital</t>
  </si>
  <si>
    <t>Comptes-courants</t>
  </si>
  <si>
    <t>Subventions</t>
  </si>
  <si>
    <t>Emprunts et crédit-bail</t>
  </si>
  <si>
    <t>Emprunts bancaires</t>
  </si>
  <si>
    <t>Total ressources</t>
  </si>
  <si>
    <t>Total emplois</t>
  </si>
  <si>
    <t>COMPTES DE RESULTATS PREVISIONNELS</t>
  </si>
  <si>
    <t>Année 1</t>
  </si>
  <si>
    <t>Année 2</t>
  </si>
  <si>
    <t>Année 3</t>
  </si>
  <si>
    <t>Chiffre d'affaires</t>
  </si>
  <si>
    <t>Denrées et boissons consommées</t>
  </si>
  <si>
    <t>Marge brute</t>
  </si>
  <si>
    <t>Charges de personnel</t>
  </si>
  <si>
    <t>Frais généraux hors loyers</t>
  </si>
  <si>
    <t>Résultat Brut d'Exploitation</t>
  </si>
  <si>
    <t>Loyers</t>
  </si>
  <si>
    <t>Redevances de crédit-bail</t>
  </si>
  <si>
    <t>Intérêts des emprunts</t>
  </si>
  <si>
    <t>Dotations aux amortissements</t>
  </si>
  <si>
    <t>Résultat avant impôts</t>
  </si>
  <si>
    <t>Résultat net</t>
  </si>
  <si>
    <t>Impôts et taxes</t>
  </si>
  <si>
    <t>Energie</t>
  </si>
  <si>
    <t>Blanchissage</t>
  </si>
  <si>
    <t>Produits d'entretien</t>
  </si>
  <si>
    <t>Maintenance et entretien</t>
  </si>
  <si>
    <t>Petit matériel</t>
  </si>
  <si>
    <t>Primes d'assurances</t>
  </si>
  <si>
    <t>Décors floraux</t>
  </si>
  <si>
    <t>Tenues du personnel</t>
  </si>
  <si>
    <t>Frais postaux et de télécom.</t>
  </si>
  <si>
    <t>Fournitures de bureau</t>
  </si>
  <si>
    <t>Commissions sur moyens de pmt.</t>
  </si>
  <si>
    <t>Redevances</t>
  </si>
  <si>
    <t>Missions, réceptions</t>
  </si>
  <si>
    <t>Imprimerie</t>
  </si>
  <si>
    <t>Publicité</t>
  </si>
  <si>
    <t>Divers</t>
  </si>
  <si>
    <t>PLAN DE FINANCEMENT</t>
  </si>
  <si>
    <t>Besoins de financement</t>
  </si>
  <si>
    <t>N+1</t>
  </si>
  <si>
    <t>N+2</t>
  </si>
  <si>
    <t>N+3</t>
  </si>
  <si>
    <t>Remboursements d'emprunts</t>
  </si>
  <si>
    <t>Réduction des fonds propres</t>
  </si>
  <si>
    <t>Distributions de dividendes</t>
  </si>
  <si>
    <t>Augmentation du besoin en fonds de roulement</t>
  </si>
  <si>
    <t>Autres emplois :</t>
  </si>
  <si>
    <t>Total des emplois</t>
  </si>
  <si>
    <t>Ressources de financement</t>
  </si>
  <si>
    <t>Augmentation des fonds propres</t>
  </si>
  <si>
    <t>Diminution du besoin en fonds de roulement</t>
  </si>
  <si>
    <t>Autres ressources :</t>
  </si>
  <si>
    <t>Total des ressources</t>
  </si>
  <si>
    <t>Trésorerie début d'exercice</t>
  </si>
  <si>
    <t>Flux de trésorerie annuel</t>
  </si>
  <si>
    <t>Trésorerie fin d'exercice</t>
  </si>
  <si>
    <t>Besoin en fonds de roulement</t>
  </si>
  <si>
    <t>Stocks de matières</t>
  </si>
  <si>
    <t>Clients</t>
  </si>
  <si>
    <t>Fournisseurs</t>
  </si>
  <si>
    <t>Dettes fiscales et sociales</t>
  </si>
  <si>
    <t>Variation du besoin en fonds de roulement</t>
  </si>
  <si>
    <t>Remboursement des emprunts</t>
  </si>
  <si>
    <t>Nombre de services</t>
  </si>
  <si>
    <t>Nombre de couverts par service</t>
  </si>
  <si>
    <t>Capital :</t>
  </si>
  <si>
    <t>Durée :</t>
  </si>
  <si>
    <t>Années</t>
  </si>
  <si>
    <t>Annuité</t>
  </si>
  <si>
    <t>Remboursement</t>
  </si>
  <si>
    <t>Capital dû</t>
  </si>
  <si>
    <t>Taux :</t>
  </si>
  <si>
    <t>Coûts d'occupation</t>
  </si>
  <si>
    <t>Montant</t>
  </si>
  <si>
    <t>Dotation</t>
  </si>
  <si>
    <t>Solde de la capacité d'autof.</t>
  </si>
  <si>
    <t>Montant annuel</t>
  </si>
  <si>
    <t>Total des frais généraux</t>
  </si>
  <si>
    <t>Intérêts</t>
  </si>
  <si>
    <t>Impôts sur les bénéfices</t>
  </si>
  <si>
    <t>Calcul annuel</t>
  </si>
  <si>
    <t>Emprunt</t>
  </si>
  <si>
    <t>Addition moyenne HT</t>
  </si>
  <si>
    <t>Capacité d'autofinancement (*)</t>
  </si>
  <si>
    <t>(*) ou Cash Flow</t>
  </si>
  <si>
    <t>Chef de cuisine</t>
  </si>
  <si>
    <t>Commis 1</t>
  </si>
  <si>
    <t>Commis 2</t>
  </si>
  <si>
    <t>Plongeur</t>
  </si>
  <si>
    <t xml:space="preserve">Postes </t>
  </si>
  <si>
    <t>Heures</t>
  </si>
  <si>
    <t>travaillées</t>
  </si>
  <si>
    <t>Salaire et</t>
  </si>
  <si>
    <t>AN bruts</t>
  </si>
  <si>
    <t>Serveur 2</t>
  </si>
  <si>
    <t>Serveur 1</t>
  </si>
  <si>
    <t>Gérant (Maître d'Hôtel)</t>
  </si>
  <si>
    <t>Productivité (CA/Heures)</t>
  </si>
  <si>
    <t>Capacité d'autofinancement (Cash Flow)</t>
  </si>
  <si>
    <t>employeur</t>
  </si>
  <si>
    <t>Charges</t>
  </si>
  <si>
    <t xml:space="preserve">Frais généraux </t>
  </si>
  <si>
    <t xml:space="preserve">Personnel </t>
  </si>
  <si>
    <t>Détail des prévisions (arrondir à l'entier le plus proche)</t>
  </si>
</sst>
</file>

<file path=xl/styles.xml><?xml version="1.0" encoding="utf-8"?>
<styleSheet xmlns="http://schemas.openxmlformats.org/spreadsheetml/2006/main">
  <numFmts count="1">
    <numFmt numFmtId="164" formatCode="0.0%"/>
  </numFmts>
  <fonts count="24">
    <font>
      <sz val="10"/>
      <name val="Arial"/>
    </font>
    <font>
      <sz val="10"/>
      <name val="Arial"/>
      <family val="2"/>
    </font>
    <font>
      <b/>
      <i/>
      <sz val="14"/>
      <color indexed="12"/>
      <name val="Arial"/>
      <family val="2"/>
    </font>
    <font>
      <sz val="12"/>
      <name val="Arial"/>
      <family val="2"/>
    </font>
    <font>
      <b/>
      <i/>
      <sz val="12"/>
      <color indexed="12"/>
      <name val="Arial"/>
      <family val="2"/>
    </font>
    <font>
      <b/>
      <sz val="12"/>
      <name val="Arial"/>
      <family val="2"/>
    </font>
    <font>
      <sz val="14"/>
      <color indexed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48"/>
      <name val="Arial"/>
      <family val="2"/>
    </font>
    <font>
      <sz val="12"/>
      <color indexed="55"/>
      <name val="Arial"/>
      <family val="2"/>
    </font>
    <font>
      <b/>
      <sz val="14"/>
      <color indexed="52"/>
      <name val="Arial"/>
      <family val="2"/>
    </font>
    <font>
      <b/>
      <i/>
      <sz val="12"/>
      <color indexed="52"/>
      <name val="Arial"/>
      <family val="2"/>
    </font>
    <font>
      <sz val="10"/>
      <color indexed="52"/>
      <name val="Arial"/>
      <family val="2"/>
    </font>
    <font>
      <sz val="14"/>
      <color indexed="52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1" xfId="0" applyFont="1" applyBorder="1"/>
    <xf numFmtId="0" fontId="3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7" xfId="0" applyFont="1" applyBorder="1"/>
    <xf numFmtId="0" fontId="6" fillId="0" borderId="0" xfId="0" applyFont="1"/>
    <xf numFmtId="0" fontId="4" fillId="0" borderId="0" xfId="0" applyFont="1" applyBorder="1"/>
    <xf numFmtId="0" fontId="2" fillId="0" borderId="0" xfId="0" applyFont="1" applyBorder="1"/>
    <xf numFmtId="0" fontId="6" fillId="0" borderId="1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5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7" fillId="0" borderId="2" xfId="0" applyFont="1" applyBorder="1"/>
    <xf numFmtId="0" fontId="7" fillId="0" borderId="9" xfId="0" applyFont="1" applyBorder="1"/>
    <xf numFmtId="0" fontId="5" fillId="0" borderId="8" xfId="0" applyFont="1" applyBorder="1"/>
    <xf numFmtId="0" fontId="5" fillId="0" borderId="5" xfId="0" applyFont="1" applyBorder="1"/>
    <xf numFmtId="0" fontId="7" fillId="2" borderId="3" xfId="0" applyFont="1" applyFill="1" applyBorder="1"/>
    <xf numFmtId="0" fontId="7" fillId="2" borderId="4" xfId="0" applyFont="1" applyFill="1" applyBorder="1"/>
    <xf numFmtId="0" fontId="3" fillId="2" borderId="11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9" fontId="3" fillId="0" borderId="7" xfId="1" applyFont="1" applyBorder="1"/>
    <xf numFmtId="9" fontId="3" fillId="0" borderId="7" xfId="1" applyNumberFormat="1" applyFont="1" applyBorder="1"/>
    <xf numFmtId="9" fontId="5" fillId="0" borderId="11" xfId="1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9" fontId="3" fillId="0" borderId="3" xfId="1" applyFont="1" applyBorder="1"/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11" xfId="0" applyFont="1" applyBorder="1"/>
    <xf numFmtId="0" fontId="8" fillId="0" borderId="5" xfId="0" applyFont="1" applyBorder="1" applyAlignment="1">
      <alignment horizontal="center"/>
    </xf>
    <xf numFmtId="0" fontId="0" fillId="0" borderId="1" xfId="0" applyBorder="1"/>
    <xf numFmtId="0" fontId="8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2" borderId="7" xfId="0" applyFont="1" applyFill="1" applyBorder="1"/>
    <xf numFmtId="0" fontId="3" fillId="0" borderId="6" xfId="0" applyFont="1" applyBorder="1" applyAlignment="1">
      <alignment horizontal="right"/>
    </xf>
    <xf numFmtId="3" fontId="3" fillId="0" borderId="12" xfId="0" applyNumberFormat="1" applyFont="1" applyBorder="1"/>
    <xf numFmtId="10" fontId="3" fillId="0" borderId="1" xfId="0" applyNumberFormat="1" applyFont="1" applyBorder="1"/>
    <xf numFmtId="0" fontId="3" fillId="0" borderId="13" xfId="0" applyFont="1" applyBorder="1"/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3" fillId="0" borderId="11" xfId="0" applyNumberFormat="1" applyFont="1" applyBorder="1"/>
    <xf numFmtId="3" fontId="3" fillId="0" borderId="0" xfId="0" applyNumberFormat="1" applyFont="1" applyBorder="1"/>
    <xf numFmtId="3" fontId="3" fillId="0" borderId="3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3" fillId="0" borderId="4" xfId="0" applyNumberFormat="1" applyFont="1" applyBorder="1"/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1" xfId="0" applyNumberFormat="1" applyFont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3" xfId="0" applyFont="1" applyFill="1" applyBorder="1"/>
    <xf numFmtId="9" fontId="3" fillId="2" borderId="3" xfId="1" applyFont="1" applyFill="1" applyBorder="1"/>
    <xf numFmtId="0" fontId="5" fillId="0" borderId="7" xfId="0" applyFont="1" applyBorder="1"/>
    <xf numFmtId="9" fontId="12" fillId="2" borderId="7" xfId="1" applyNumberFormat="1" applyFont="1" applyFill="1" applyBorder="1"/>
    <xf numFmtId="9" fontId="12" fillId="2" borderId="7" xfId="1" applyFont="1" applyFill="1" applyBorder="1"/>
    <xf numFmtId="9" fontId="3" fillId="2" borderId="7" xfId="1" applyFont="1" applyFill="1" applyBorder="1"/>
    <xf numFmtId="1" fontId="8" fillId="0" borderId="7" xfId="0" applyNumberFormat="1" applyFont="1" applyBorder="1"/>
    <xf numFmtId="1" fontId="8" fillId="2" borderId="7" xfId="0" applyNumberFormat="1" applyFont="1" applyFill="1" applyBorder="1"/>
    <xf numFmtId="164" fontId="3" fillId="0" borderId="11" xfId="1" applyNumberFormat="1" applyFont="1" applyBorder="1"/>
    <xf numFmtId="164" fontId="3" fillId="0" borderId="3" xfId="1" applyNumberFormat="1" applyFont="1" applyBorder="1"/>
    <xf numFmtId="0" fontId="3" fillId="0" borderId="0" xfId="0" applyFont="1" applyBorder="1" applyAlignment="1" applyProtection="1">
      <alignment horizontal="right"/>
      <protection locked="0"/>
    </xf>
    <xf numFmtId="0" fontId="1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top" wrapText="1"/>
    </xf>
    <xf numFmtId="3" fontId="10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3" fontId="0" fillId="0" borderId="0" xfId="0" applyNumberFormat="1" applyFill="1" applyBorder="1"/>
    <xf numFmtId="1" fontId="0" fillId="0" borderId="0" xfId="0" applyNumberFormat="1" applyFill="1" applyBorder="1"/>
    <xf numFmtId="0" fontId="7" fillId="0" borderId="0" xfId="0" applyFont="1" applyFill="1" applyBorder="1"/>
    <xf numFmtId="3" fontId="7" fillId="0" borderId="0" xfId="0" applyNumberFormat="1" applyFont="1" applyFill="1" applyBorder="1"/>
    <xf numFmtId="0" fontId="3" fillId="0" borderId="0" xfId="0" applyFont="1" applyFill="1" applyBorder="1"/>
    <xf numFmtId="0" fontId="9" fillId="0" borderId="0" xfId="0" applyFont="1" applyFill="1" applyBorder="1"/>
    <xf numFmtId="3" fontId="9" fillId="0" borderId="0" xfId="0" applyNumberFormat="1" applyFont="1" applyFill="1" applyBorder="1"/>
    <xf numFmtId="10" fontId="9" fillId="0" borderId="0" xfId="1" applyNumberFormat="1" applyFont="1" applyFill="1" applyBorder="1"/>
    <xf numFmtId="0" fontId="10" fillId="0" borderId="0" xfId="0" applyFont="1" applyFill="1" applyBorder="1"/>
    <xf numFmtId="0" fontId="13" fillId="0" borderId="1" xfId="0" applyFont="1" applyBorder="1"/>
    <xf numFmtId="0" fontId="14" fillId="0" borderId="1" xfId="0" applyFont="1" applyBorder="1" applyProtection="1">
      <protection locked="0"/>
    </xf>
    <xf numFmtId="0" fontId="14" fillId="0" borderId="1" xfId="0" applyFont="1" applyBorder="1"/>
    <xf numFmtId="0" fontId="15" fillId="0" borderId="0" xfId="0" applyFont="1"/>
    <xf numFmtId="0" fontId="5" fillId="0" borderId="2" xfId="0" applyFont="1" applyBorder="1" applyAlignment="1">
      <alignment horizontal="centerContinuous"/>
    </xf>
    <xf numFmtId="0" fontId="3" fillId="0" borderId="15" xfId="0" applyFont="1" applyBorder="1" applyAlignment="1" applyProtection="1">
      <alignment horizontal="centerContinuous"/>
      <protection locked="0"/>
    </xf>
    <xf numFmtId="0" fontId="11" fillId="0" borderId="0" xfId="0" applyFont="1"/>
    <xf numFmtId="0" fontId="11" fillId="0" borderId="1" xfId="0" applyFont="1" applyBorder="1"/>
    <xf numFmtId="0" fontId="13" fillId="0" borderId="1" xfId="0" applyFont="1" applyFill="1" applyBorder="1"/>
    <xf numFmtId="0" fontId="16" fillId="0" borderId="1" xfId="0" applyFont="1" applyBorder="1"/>
    <xf numFmtId="0" fontId="17" fillId="0" borderId="0" xfId="0" applyFont="1"/>
    <xf numFmtId="3" fontId="5" fillId="0" borderId="8" xfId="0" applyNumberFormat="1" applyFont="1" applyBorder="1"/>
    <xf numFmtId="3" fontId="3" fillId="0" borderId="5" xfId="0" applyNumberFormat="1" applyFont="1" applyBorder="1"/>
    <xf numFmtId="9" fontId="3" fillId="0" borderId="15" xfId="1" applyNumberFormat="1" applyFont="1" applyBorder="1"/>
    <xf numFmtId="3" fontId="5" fillId="0" borderId="2" xfId="0" applyNumberFormat="1" applyFont="1" applyBorder="1" applyAlignment="1">
      <alignment horizontal="center"/>
    </xf>
    <xf numFmtId="3" fontId="3" fillId="0" borderId="3" xfId="0" applyNumberFormat="1" applyFont="1" applyBorder="1" applyProtection="1">
      <protection locked="0"/>
    </xf>
    <xf numFmtId="3" fontId="3" fillId="0" borderId="7" xfId="0" applyNumberFormat="1" applyFont="1" applyBorder="1"/>
    <xf numFmtId="3" fontId="3" fillId="0" borderId="11" xfId="0" applyNumberFormat="1" applyFont="1" applyBorder="1" applyProtection="1">
      <protection locked="0"/>
    </xf>
    <xf numFmtId="3" fontId="3" fillId="0" borderId="4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3" fontId="3" fillId="2" borderId="7" xfId="0" applyNumberFormat="1" applyFont="1" applyFill="1" applyBorder="1"/>
    <xf numFmtId="3" fontId="3" fillId="0" borderId="6" xfId="0" applyNumberFormat="1" applyFont="1" applyBorder="1"/>
    <xf numFmtId="3" fontId="5" fillId="0" borderId="5" xfId="0" applyNumberFormat="1" applyFont="1" applyBorder="1"/>
    <xf numFmtId="0" fontId="9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4" xfId="0" applyBorder="1"/>
    <xf numFmtId="0" fontId="19" fillId="0" borderId="3" xfId="0" applyFont="1" applyBorder="1"/>
    <xf numFmtId="0" fontId="20" fillId="0" borderId="7" xfId="0" applyFont="1" applyBorder="1" applyAlignment="1">
      <alignment horizontal="center"/>
    </xf>
    <xf numFmtId="3" fontId="19" fillId="0" borderId="6" xfId="0" applyNumberFormat="1" applyFont="1" applyBorder="1"/>
    <xf numFmtId="3" fontId="19" fillId="0" borderId="7" xfId="0" applyNumberFormat="1" applyFont="1" applyBorder="1"/>
    <xf numFmtId="0" fontId="19" fillId="0" borderId="7" xfId="0" applyFont="1" applyBorder="1"/>
    <xf numFmtId="0" fontId="19" fillId="0" borderId="5" xfId="0" applyFont="1" applyBorder="1"/>
    <xf numFmtId="2" fontId="19" fillId="0" borderId="7" xfId="0" applyNumberFormat="1" applyFont="1" applyBorder="1"/>
    <xf numFmtId="3" fontId="3" fillId="0" borderId="7" xfId="0" applyNumberFormat="1" applyFont="1" applyBorder="1" applyProtection="1">
      <protection locked="0"/>
    </xf>
    <xf numFmtId="0" fontId="3" fillId="3" borderId="2" xfId="0" applyFont="1" applyFill="1" applyBorder="1"/>
    <xf numFmtId="3" fontId="3" fillId="3" borderId="3" xfId="0" applyNumberFormat="1" applyFont="1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3" fillId="3" borderId="0" xfId="0" applyFont="1" applyFill="1" applyBorder="1"/>
    <xf numFmtId="3" fontId="3" fillId="3" borderId="3" xfId="0" applyNumberFormat="1" applyFont="1" applyFill="1" applyBorder="1"/>
    <xf numFmtId="3" fontId="3" fillId="3" borderId="12" xfId="0" applyNumberFormat="1" applyFont="1" applyFill="1" applyBorder="1" applyProtection="1">
      <protection locked="0"/>
    </xf>
    <xf numFmtId="10" fontId="3" fillId="3" borderId="0" xfId="0" applyNumberFormat="1" applyFont="1" applyFill="1" applyBorder="1" applyProtection="1">
      <protection locked="0"/>
    </xf>
    <xf numFmtId="0" fontId="3" fillId="3" borderId="14" xfId="0" applyFont="1" applyFill="1" applyBorder="1" applyAlignment="1" applyProtection="1">
      <alignment horizontal="right"/>
      <protection locked="0"/>
    </xf>
    <xf numFmtId="3" fontId="3" fillId="3" borderId="11" xfId="0" applyNumberFormat="1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3" fontId="3" fillId="3" borderId="4" xfId="0" applyNumberFormat="1" applyFont="1" applyFill="1" applyBorder="1" applyProtection="1">
      <protection locked="0"/>
    </xf>
    <xf numFmtId="1" fontId="7" fillId="3" borderId="2" xfId="0" applyNumberFormat="1" applyFont="1" applyFill="1" applyBorder="1" applyProtection="1">
      <protection locked="0"/>
    </xf>
    <xf numFmtId="1" fontId="7" fillId="3" borderId="9" xfId="0" applyNumberFormat="1" applyFont="1" applyFill="1" applyBorder="1" applyProtection="1">
      <protection locked="0"/>
    </xf>
    <xf numFmtId="1" fontId="7" fillId="3" borderId="0" xfId="0" applyNumberFormat="1" applyFont="1" applyFill="1" applyBorder="1" applyProtection="1">
      <protection locked="0"/>
    </xf>
    <xf numFmtId="1" fontId="7" fillId="3" borderId="1" xfId="0" applyNumberFormat="1" applyFont="1" applyFill="1" applyBorder="1" applyProtection="1">
      <protection locked="0"/>
    </xf>
    <xf numFmtId="9" fontId="3" fillId="3" borderId="7" xfId="1" applyNumberFormat="1" applyFont="1" applyFill="1" applyBorder="1" applyProtection="1">
      <protection locked="0"/>
    </xf>
    <xf numFmtId="9" fontId="3" fillId="3" borderId="7" xfId="1" applyFont="1" applyFill="1" applyBorder="1" applyProtection="1">
      <protection locked="0"/>
    </xf>
    <xf numFmtId="3" fontId="19" fillId="3" borderId="0" xfId="0" applyNumberFormat="1" applyFont="1" applyFill="1" applyBorder="1"/>
    <xf numFmtId="3" fontId="19" fillId="3" borderId="3" xfId="0" applyNumberFormat="1" applyFont="1" applyFill="1" applyBorder="1"/>
    <xf numFmtId="0" fontId="3" fillId="3" borderId="8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3" fontId="3" fillId="3" borderId="0" xfId="0" applyNumberFormat="1" applyFont="1" applyFill="1" applyProtection="1">
      <protection locked="0"/>
    </xf>
    <xf numFmtId="0" fontId="0" fillId="3" borderId="0" xfId="0" applyFill="1"/>
    <xf numFmtId="0" fontId="3" fillId="3" borderId="7" xfId="0" applyFont="1" applyFill="1" applyBorder="1"/>
    <xf numFmtId="3" fontId="3" fillId="3" borderId="0" xfId="0" applyNumberFormat="1" applyFont="1" applyFill="1" applyBorder="1" applyProtection="1">
      <protection locked="0"/>
    </xf>
    <xf numFmtId="3" fontId="3" fillId="3" borderId="0" xfId="0" applyNumberFormat="1" applyFont="1" applyFill="1" applyBorder="1"/>
    <xf numFmtId="10" fontId="19" fillId="3" borderId="3" xfId="0" applyNumberFormat="1" applyFont="1" applyFill="1" applyBorder="1"/>
    <xf numFmtId="9" fontId="19" fillId="3" borderId="3" xfId="0" applyNumberFormat="1" applyFont="1" applyFill="1" applyBorder="1"/>
    <xf numFmtId="0" fontId="19" fillId="3" borderId="3" xfId="0" applyFont="1" applyFill="1" applyBorder="1"/>
    <xf numFmtId="0" fontId="21" fillId="0" borderId="0" xfId="0" applyFont="1"/>
    <xf numFmtId="0" fontId="21" fillId="0" borderId="1" xfId="0" applyFont="1" applyBorder="1"/>
    <xf numFmtId="0" fontId="19" fillId="0" borderId="11" xfId="0" applyFont="1" applyBorder="1"/>
    <xf numFmtId="0" fontId="0" fillId="0" borderId="3" xfId="0" applyBorder="1"/>
    <xf numFmtId="0" fontId="19" fillId="0" borderId="4" xfId="0" applyFont="1" applyBorder="1"/>
    <xf numFmtId="0" fontId="5" fillId="0" borderId="5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22" fillId="0" borderId="5" xfId="0" applyFont="1" applyBorder="1"/>
    <xf numFmtId="0" fontId="23" fillId="0" borderId="6" xfId="0" applyFont="1" applyBorder="1" applyAlignment="1">
      <alignment horizontal="center"/>
    </xf>
    <xf numFmtId="0" fontId="22" fillId="0" borderId="10" xfId="0" applyFont="1" applyBorder="1"/>
    <xf numFmtId="0" fontId="19" fillId="4" borderId="5" xfId="0" applyFont="1" applyFill="1" applyBorder="1"/>
    <xf numFmtId="0" fontId="19" fillId="4" borderId="6" xfId="0" applyFont="1" applyFill="1" applyBorder="1"/>
    <xf numFmtId="0" fontId="0" fillId="4" borderId="6" xfId="0" applyFill="1" applyBorder="1"/>
    <xf numFmtId="0" fontId="19" fillId="4" borderId="6" xfId="0" applyFont="1" applyFill="1" applyBorder="1" applyAlignment="1">
      <alignment horizontal="center"/>
    </xf>
    <xf numFmtId="0" fontId="0" fillId="4" borderId="10" xfId="0" applyFill="1" applyBorder="1"/>
    <xf numFmtId="10" fontId="19" fillId="0" borderId="7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3" fontId="3" fillId="3" borderId="7" xfId="0" applyNumberFormat="1" applyFont="1" applyFill="1" applyBorder="1" applyProtection="1">
      <protection locked="0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19051</xdr:rowOff>
    </xdr:from>
    <xdr:to>
      <xdr:col>5</xdr:col>
      <xdr:colOff>676275</xdr:colOff>
      <xdr:row>11</xdr:row>
      <xdr:rowOff>57151</xdr:rowOff>
    </xdr:to>
    <xdr:sp macro="" textlink="">
      <xdr:nvSpPr>
        <xdr:cNvPr id="4100" name="AutoShape 4"/>
        <xdr:cNvSpPr>
          <a:spLocks noChangeArrowheads="1"/>
        </xdr:cNvSpPr>
      </xdr:nvSpPr>
      <xdr:spPr bwMode="auto">
        <a:xfrm>
          <a:off x="238125" y="495301"/>
          <a:ext cx="5962650" cy="175260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FR" sz="2400" b="1" i="0" u="none" strike="noStrike" baseline="0">
              <a:solidFill>
                <a:srgbClr val="FF9900"/>
              </a:solidFill>
              <a:latin typeface="Arial"/>
              <a:cs typeface="Arial"/>
            </a:rPr>
            <a:t>Quels investissements pour réaliser votre projet ?</a:t>
          </a:r>
        </a:p>
        <a:p>
          <a:pPr algn="ctr" rtl="0">
            <a:defRPr sz="1000"/>
          </a:pPr>
          <a:r>
            <a:rPr lang="fr-FR" sz="2400" b="1" i="0" u="none" strike="noStrike" baseline="0">
              <a:solidFill>
                <a:srgbClr val="FF9900"/>
              </a:solidFill>
              <a:latin typeface="Arial"/>
              <a:cs typeface="Arial"/>
            </a:rPr>
            <a:t>Quel fonds de roulement ?</a:t>
          </a:r>
        </a:p>
        <a:p>
          <a:pPr algn="ctr" rtl="0">
            <a:defRPr sz="1000"/>
          </a:pPr>
          <a:r>
            <a:rPr lang="fr-FR" sz="2400" b="1" i="0" u="none" strike="noStrike" baseline="0">
              <a:solidFill>
                <a:srgbClr val="FF9900"/>
              </a:solidFill>
              <a:latin typeface="Arial"/>
              <a:cs typeface="Arial"/>
            </a:rPr>
            <a:t>Quels moyens de financement ?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66675</xdr:colOff>
      <xdr:row>17</xdr:row>
      <xdr:rowOff>161925</xdr:rowOff>
    </xdr:from>
    <xdr:to>
      <xdr:col>6</xdr:col>
      <xdr:colOff>1752600</xdr:colOff>
      <xdr:row>31</xdr:row>
      <xdr:rowOff>66675</xdr:rowOff>
    </xdr:to>
    <xdr:sp macro="" textlink="">
      <xdr:nvSpPr>
        <xdr:cNvPr id="4101" name="AutoShape 5"/>
        <xdr:cNvSpPr>
          <a:spLocks noChangeArrowheads="1"/>
        </xdr:cNvSpPr>
      </xdr:nvSpPr>
      <xdr:spPr bwMode="auto">
        <a:xfrm>
          <a:off x="6353175" y="3543300"/>
          <a:ext cx="1685925" cy="2695575"/>
        </a:xfrm>
        <a:prstGeom prst="rightArrow">
          <a:avLst>
            <a:gd name="adj1" fmla="val 50000"/>
            <a:gd name="adj2" fmla="val 2500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Saisir le taux et la durée de l'emprunt, la valeur des biens à amortir et la durée d'amortissement, le loyer annuel, les redevances de crédit bail</a:t>
          </a:r>
        </a:p>
      </xdr:txBody>
    </xdr:sp>
    <xdr:clientData/>
  </xdr:twoCellAnchor>
  <xdr:twoCellAnchor>
    <xdr:from>
      <xdr:col>1</xdr:col>
      <xdr:colOff>1524000</xdr:colOff>
      <xdr:row>11</xdr:row>
      <xdr:rowOff>152400</xdr:rowOff>
    </xdr:from>
    <xdr:to>
      <xdr:col>4</xdr:col>
      <xdr:colOff>1552575</xdr:colOff>
      <xdr:row>16</xdr:row>
      <xdr:rowOff>19050</xdr:rowOff>
    </xdr:to>
    <xdr:sp macro="" textlink="">
      <xdr:nvSpPr>
        <xdr:cNvPr id="4102" name="AutoShape 6"/>
        <xdr:cNvSpPr>
          <a:spLocks noChangeArrowheads="1"/>
        </xdr:cNvSpPr>
      </xdr:nvSpPr>
      <xdr:spPr bwMode="auto">
        <a:xfrm>
          <a:off x="1819275" y="2343150"/>
          <a:ext cx="3514725" cy="857250"/>
        </a:xfrm>
        <a:prstGeom prst="downArrow">
          <a:avLst>
            <a:gd name="adj1" fmla="val 50000"/>
            <a:gd name="adj2" fmla="val 2500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Saisir les données dans les cellules colorées (jaune)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</xdr:row>
      <xdr:rowOff>9525</xdr:rowOff>
    </xdr:from>
    <xdr:to>
      <xdr:col>2</xdr:col>
      <xdr:colOff>638175</xdr:colOff>
      <xdr:row>6</xdr:row>
      <xdr:rowOff>123825</xdr:rowOff>
    </xdr:to>
    <xdr:sp macro="" textlink="">
      <xdr:nvSpPr>
        <xdr:cNvPr id="1066" name="AutoShape 42"/>
        <xdr:cNvSpPr>
          <a:spLocks noChangeArrowheads="1"/>
        </xdr:cNvSpPr>
      </xdr:nvSpPr>
      <xdr:spPr bwMode="auto">
        <a:xfrm>
          <a:off x="123825" y="619125"/>
          <a:ext cx="2181225" cy="695325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Saisir vos hypothèses d'activité : nombre de services, couverts par service, addition moyenne HT</a:t>
          </a:r>
        </a:p>
      </xdr:txBody>
    </xdr:sp>
    <xdr:clientData/>
  </xdr:twoCellAnchor>
  <xdr:twoCellAnchor>
    <xdr:from>
      <xdr:col>2</xdr:col>
      <xdr:colOff>628650</xdr:colOff>
      <xdr:row>4</xdr:row>
      <xdr:rowOff>85725</xdr:rowOff>
    </xdr:from>
    <xdr:to>
      <xdr:col>2</xdr:col>
      <xdr:colOff>800100</xdr:colOff>
      <xdr:row>6</xdr:row>
      <xdr:rowOff>57150</xdr:rowOff>
    </xdr:to>
    <xdr:sp macro="" textlink="">
      <xdr:nvSpPr>
        <xdr:cNvPr id="1068" name="Line 44"/>
        <xdr:cNvSpPr>
          <a:spLocks noChangeShapeType="1"/>
        </xdr:cNvSpPr>
      </xdr:nvSpPr>
      <xdr:spPr bwMode="auto">
        <a:xfrm>
          <a:off x="2295525" y="885825"/>
          <a:ext cx="171450" cy="361950"/>
        </a:xfrm>
        <a:prstGeom prst="line">
          <a:avLst/>
        </a:prstGeom>
        <a:noFill/>
        <a:ln w="38100">
          <a:solidFill>
            <a:srgbClr val="80808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142875</xdr:colOff>
      <xdr:row>7</xdr:row>
      <xdr:rowOff>85725</xdr:rowOff>
    </xdr:from>
    <xdr:to>
      <xdr:col>2</xdr:col>
      <xdr:colOff>657225</xdr:colOff>
      <xdr:row>9</xdr:row>
      <xdr:rowOff>57150</xdr:rowOff>
    </xdr:to>
    <xdr:sp macro="" textlink="">
      <xdr:nvSpPr>
        <xdr:cNvPr id="1069" name="AutoShape 45"/>
        <xdr:cNvSpPr>
          <a:spLocks noChangeArrowheads="1"/>
        </xdr:cNvSpPr>
      </xdr:nvSpPr>
      <xdr:spPr bwMode="auto">
        <a:xfrm>
          <a:off x="142875" y="1466850"/>
          <a:ext cx="2181225" cy="352425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Saisir votre ratio matière objectif</a:t>
          </a:r>
        </a:p>
      </xdr:txBody>
    </xdr:sp>
    <xdr:clientData/>
  </xdr:twoCellAnchor>
  <xdr:twoCellAnchor>
    <xdr:from>
      <xdr:col>2</xdr:col>
      <xdr:colOff>647700</xdr:colOff>
      <xdr:row>8</xdr:row>
      <xdr:rowOff>66675</xdr:rowOff>
    </xdr:from>
    <xdr:to>
      <xdr:col>3</xdr:col>
      <xdr:colOff>19050</xdr:colOff>
      <xdr:row>8</xdr:row>
      <xdr:rowOff>85725</xdr:rowOff>
    </xdr:to>
    <xdr:sp macro="" textlink="">
      <xdr:nvSpPr>
        <xdr:cNvPr id="1070" name="Line 46"/>
        <xdr:cNvSpPr>
          <a:spLocks noChangeShapeType="1"/>
        </xdr:cNvSpPr>
      </xdr:nvSpPr>
      <xdr:spPr bwMode="auto">
        <a:xfrm>
          <a:off x="2314575" y="1638300"/>
          <a:ext cx="200025" cy="19050"/>
        </a:xfrm>
        <a:prstGeom prst="line">
          <a:avLst/>
        </a:prstGeom>
        <a:noFill/>
        <a:ln w="38100">
          <a:solidFill>
            <a:srgbClr val="808080"/>
          </a:solidFill>
          <a:round/>
          <a:headEnd/>
          <a:tailEnd type="triangle" w="med" len="med"/>
        </a:ln>
        <a:effectLst/>
      </xdr:spPr>
    </xdr:sp>
    <xdr:clientData/>
  </xdr:twoCellAnchor>
  <xdr:twoCellAnchor>
    <xdr:from>
      <xdr:col>2</xdr:col>
      <xdr:colOff>762000</xdr:colOff>
      <xdr:row>10</xdr:row>
      <xdr:rowOff>9525</xdr:rowOff>
    </xdr:from>
    <xdr:to>
      <xdr:col>3</xdr:col>
      <xdr:colOff>9525</xdr:colOff>
      <xdr:row>13</xdr:row>
      <xdr:rowOff>9525</xdr:rowOff>
    </xdr:to>
    <xdr:sp macro="" textlink="">
      <xdr:nvSpPr>
        <xdr:cNvPr id="1071" name="AutoShape 47"/>
        <xdr:cNvSpPr>
          <a:spLocks/>
        </xdr:cNvSpPr>
      </xdr:nvSpPr>
      <xdr:spPr bwMode="auto">
        <a:xfrm>
          <a:off x="2428875" y="1971675"/>
          <a:ext cx="76200" cy="571500"/>
        </a:xfrm>
        <a:prstGeom prst="leftBrace">
          <a:avLst>
            <a:gd name="adj1" fmla="val 62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142875</xdr:colOff>
      <xdr:row>9</xdr:row>
      <xdr:rowOff>200024</xdr:rowOff>
    </xdr:from>
    <xdr:to>
      <xdr:col>2</xdr:col>
      <xdr:colOff>657225</xdr:colOff>
      <xdr:row>13</xdr:row>
      <xdr:rowOff>123824</xdr:rowOff>
    </xdr:to>
    <xdr:sp macro="" textlink="">
      <xdr:nvSpPr>
        <xdr:cNvPr id="1072" name="AutoShape 48"/>
        <xdr:cNvSpPr>
          <a:spLocks noChangeArrowheads="1"/>
        </xdr:cNvSpPr>
      </xdr:nvSpPr>
      <xdr:spPr bwMode="auto">
        <a:xfrm flipV="1">
          <a:off x="142875" y="1962149"/>
          <a:ext cx="2181225" cy="695325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Ces cellules seront renseignées automatiquement lorsque vous aurez saisi le détail des prévisions</a:t>
          </a:r>
        </a:p>
      </xdr:txBody>
    </xdr:sp>
    <xdr:clientData/>
  </xdr:twoCellAnchor>
  <xdr:twoCellAnchor>
    <xdr:from>
      <xdr:col>0</xdr:col>
      <xdr:colOff>152400</xdr:colOff>
      <xdr:row>14</xdr:row>
      <xdr:rowOff>66675</xdr:rowOff>
    </xdr:from>
    <xdr:to>
      <xdr:col>2</xdr:col>
      <xdr:colOff>666750</xdr:colOff>
      <xdr:row>17</xdr:row>
      <xdr:rowOff>123825</xdr:rowOff>
    </xdr:to>
    <xdr:sp macro="" textlink="">
      <xdr:nvSpPr>
        <xdr:cNvPr id="1073" name="AutoShape 49"/>
        <xdr:cNvSpPr>
          <a:spLocks noChangeArrowheads="1"/>
        </xdr:cNvSpPr>
      </xdr:nvSpPr>
      <xdr:spPr bwMode="auto">
        <a:xfrm flipV="1">
          <a:off x="152400" y="2800350"/>
          <a:ext cx="2181225" cy="6286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Ces cellules seront renseignées automatiquement à partir du montage financier</a:t>
          </a:r>
        </a:p>
      </xdr:txBody>
    </xdr:sp>
    <xdr:clientData/>
  </xdr:twoCellAnchor>
  <xdr:twoCellAnchor>
    <xdr:from>
      <xdr:col>2</xdr:col>
      <xdr:colOff>666750</xdr:colOff>
      <xdr:row>15</xdr:row>
      <xdr:rowOff>171450</xdr:rowOff>
    </xdr:from>
    <xdr:to>
      <xdr:col>3</xdr:col>
      <xdr:colOff>0</xdr:colOff>
      <xdr:row>15</xdr:row>
      <xdr:rowOff>171450</xdr:rowOff>
    </xdr:to>
    <xdr:sp macro="" textlink="">
      <xdr:nvSpPr>
        <xdr:cNvPr id="1074" name="Line 50"/>
        <xdr:cNvSpPr>
          <a:spLocks noChangeShapeType="1"/>
        </xdr:cNvSpPr>
      </xdr:nvSpPr>
      <xdr:spPr bwMode="auto">
        <a:xfrm>
          <a:off x="2333625" y="3095625"/>
          <a:ext cx="161925" cy="0"/>
        </a:xfrm>
        <a:prstGeom prst="line">
          <a:avLst/>
        </a:prstGeom>
        <a:noFill/>
        <a:ln w="38100">
          <a:solidFill>
            <a:srgbClr val="808080"/>
          </a:solidFill>
          <a:round/>
          <a:headEnd/>
          <a:tailEnd type="triangle" w="med" len="med"/>
        </a:ln>
        <a:effectLst/>
      </xdr:spPr>
    </xdr:sp>
    <xdr:clientData/>
  </xdr:twoCellAnchor>
  <xdr:twoCellAnchor>
    <xdr:from>
      <xdr:col>2</xdr:col>
      <xdr:colOff>752475</xdr:colOff>
      <xdr:row>18</xdr:row>
      <xdr:rowOff>0</xdr:rowOff>
    </xdr:from>
    <xdr:to>
      <xdr:col>3</xdr:col>
      <xdr:colOff>0</xdr:colOff>
      <xdr:row>24</xdr:row>
      <xdr:rowOff>171450</xdr:rowOff>
    </xdr:to>
    <xdr:sp macro="" textlink="">
      <xdr:nvSpPr>
        <xdr:cNvPr id="1075" name="AutoShape 51"/>
        <xdr:cNvSpPr>
          <a:spLocks/>
        </xdr:cNvSpPr>
      </xdr:nvSpPr>
      <xdr:spPr bwMode="auto">
        <a:xfrm>
          <a:off x="2419350" y="3495675"/>
          <a:ext cx="76200" cy="1543050"/>
        </a:xfrm>
        <a:prstGeom prst="leftBrace">
          <a:avLst>
            <a:gd name="adj1" fmla="val 1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152400</xdr:colOff>
      <xdr:row>19</xdr:row>
      <xdr:rowOff>180975</xdr:rowOff>
    </xdr:from>
    <xdr:to>
      <xdr:col>2</xdr:col>
      <xdr:colOff>666750</xdr:colOff>
      <xdr:row>23</xdr:row>
      <xdr:rowOff>28575</xdr:rowOff>
    </xdr:to>
    <xdr:sp macro="" textlink="">
      <xdr:nvSpPr>
        <xdr:cNvPr id="1076" name="AutoShape 52"/>
        <xdr:cNvSpPr>
          <a:spLocks noChangeArrowheads="1"/>
        </xdr:cNvSpPr>
      </xdr:nvSpPr>
      <xdr:spPr bwMode="auto">
        <a:xfrm flipV="1">
          <a:off x="152400" y="4067175"/>
          <a:ext cx="2181225" cy="6286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Ces cellules sont calculées automatiquement (sauf impôt sur les bénéfices)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48</xdr:row>
      <xdr:rowOff>142875</xdr:rowOff>
    </xdr:from>
    <xdr:to>
      <xdr:col>6</xdr:col>
      <xdr:colOff>381000</xdr:colOff>
      <xdr:row>50</xdr:row>
      <xdr:rowOff>95250</xdr:rowOff>
    </xdr:to>
    <xdr:sp macro="" textlink="">
      <xdr:nvSpPr>
        <xdr:cNvPr id="8197" name="AutoShape 5"/>
        <xdr:cNvSpPr>
          <a:spLocks noChangeArrowheads="1"/>
        </xdr:cNvSpPr>
      </xdr:nvSpPr>
      <xdr:spPr bwMode="auto">
        <a:xfrm>
          <a:off x="3800475" y="9477375"/>
          <a:ext cx="2352675" cy="276225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Saisir le montant annuel</a:t>
          </a:r>
        </a:p>
      </xdr:txBody>
    </xdr:sp>
    <xdr:clientData/>
  </xdr:twoCellAnchor>
  <xdr:twoCellAnchor>
    <xdr:from>
      <xdr:col>2</xdr:col>
      <xdr:colOff>581024</xdr:colOff>
      <xdr:row>47</xdr:row>
      <xdr:rowOff>19048</xdr:rowOff>
    </xdr:from>
    <xdr:to>
      <xdr:col>3</xdr:col>
      <xdr:colOff>561975</xdr:colOff>
      <xdr:row>48</xdr:row>
      <xdr:rowOff>133349</xdr:rowOff>
    </xdr:to>
    <xdr:sp macro="" textlink="">
      <xdr:nvSpPr>
        <xdr:cNvPr id="8198" name="Line 6"/>
        <xdr:cNvSpPr>
          <a:spLocks noChangeShapeType="1"/>
        </xdr:cNvSpPr>
      </xdr:nvSpPr>
      <xdr:spPr bwMode="auto">
        <a:xfrm flipH="1" flipV="1">
          <a:off x="3295649" y="9191623"/>
          <a:ext cx="752476" cy="276226"/>
        </a:xfrm>
        <a:prstGeom prst="line">
          <a:avLst/>
        </a:prstGeom>
        <a:noFill/>
        <a:ln w="38100">
          <a:solidFill>
            <a:srgbClr val="80808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314326</xdr:colOff>
      <xdr:row>26</xdr:row>
      <xdr:rowOff>28574</xdr:rowOff>
    </xdr:from>
    <xdr:to>
      <xdr:col>9</xdr:col>
      <xdr:colOff>590550</xdr:colOff>
      <xdr:row>34</xdr:row>
      <xdr:rowOff>47625</xdr:rowOff>
    </xdr:to>
    <xdr:sp macro="" textlink="">
      <xdr:nvSpPr>
        <xdr:cNvPr id="8201" name="AutoShape 9"/>
        <xdr:cNvSpPr>
          <a:spLocks noChangeArrowheads="1"/>
        </xdr:cNvSpPr>
      </xdr:nvSpPr>
      <xdr:spPr bwMode="auto">
        <a:xfrm>
          <a:off x="7410451" y="4429124"/>
          <a:ext cx="1038224" cy="1543051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Saisir les frais généraux ou bien utiliser un taux de frais généraux directement dans la feuille "Résultat prévisionnels"</a:t>
          </a:r>
        </a:p>
      </xdr:txBody>
    </xdr:sp>
    <xdr:clientData/>
  </xdr:twoCellAnchor>
  <xdr:twoCellAnchor>
    <xdr:from>
      <xdr:col>8</xdr:col>
      <xdr:colOff>28575</xdr:colOff>
      <xdr:row>27</xdr:row>
      <xdr:rowOff>180975</xdr:rowOff>
    </xdr:from>
    <xdr:to>
      <xdr:col>8</xdr:col>
      <xdr:colOff>323850</xdr:colOff>
      <xdr:row>27</xdr:row>
      <xdr:rowOff>180975</xdr:rowOff>
    </xdr:to>
    <xdr:sp macro="" textlink="">
      <xdr:nvSpPr>
        <xdr:cNvPr id="8202" name="Line 10"/>
        <xdr:cNvSpPr>
          <a:spLocks noChangeShapeType="1"/>
        </xdr:cNvSpPr>
      </xdr:nvSpPr>
      <xdr:spPr bwMode="auto">
        <a:xfrm flipH="1">
          <a:off x="6991350" y="4772025"/>
          <a:ext cx="295275" cy="0"/>
        </a:xfrm>
        <a:prstGeom prst="line">
          <a:avLst/>
        </a:prstGeom>
        <a:noFill/>
        <a:ln w="28575">
          <a:solidFill>
            <a:srgbClr val="808080"/>
          </a:solidFill>
          <a:round/>
          <a:headEnd/>
          <a:tailEnd type="triangle" w="med" len="med"/>
        </a:ln>
        <a:effectLst/>
      </xdr:spPr>
    </xdr:sp>
    <xdr:clientData/>
  </xdr:twoCellAnchor>
  <xdr:twoCellAnchor>
    <xdr:from>
      <xdr:col>4</xdr:col>
      <xdr:colOff>457199</xdr:colOff>
      <xdr:row>47</xdr:row>
      <xdr:rowOff>9524</xdr:rowOff>
    </xdr:from>
    <xdr:to>
      <xdr:col>5</xdr:col>
      <xdr:colOff>38097</xdr:colOff>
      <xdr:row>48</xdr:row>
      <xdr:rowOff>161922</xdr:rowOff>
    </xdr:to>
    <xdr:sp macro="" textlink="">
      <xdr:nvSpPr>
        <xdr:cNvPr id="9" name="Line 6"/>
        <xdr:cNvSpPr>
          <a:spLocks noChangeShapeType="1"/>
        </xdr:cNvSpPr>
      </xdr:nvSpPr>
      <xdr:spPr bwMode="auto">
        <a:xfrm flipH="1" flipV="1">
          <a:off x="4705349" y="9182099"/>
          <a:ext cx="371473" cy="314323"/>
        </a:xfrm>
        <a:prstGeom prst="line">
          <a:avLst/>
        </a:prstGeom>
        <a:noFill/>
        <a:ln w="38100">
          <a:solidFill>
            <a:srgbClr val="80808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47</xdr:row>
      <xdr:rowOff>19049</xdr:rowOff>
    </xdr:from>
    <xdr:to>
      <xdr:col>6</xdr:col>
      <xdr:colOff>438150</xdr:colOff>
      <xdr:row>48</xdr:row>
      <xdr:rowOff>123823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 flipV="1">
          <a:off x="5895975" y="9191624"/>
          <a:ext cx="314325" cy="266699"/>
        </a:xfrm>
        <a:prstGeom prst="line">
          <a:avLst/>
        </a:prstGeom>
        <a:noFill/>
        <a:ln w="38100">
          <a:solidFill>
            <a:srgbClr val="80808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1095374</xdr:colOff>
      <xdr:row>2</xdr:row>
      <xdr:rowOff>161924</xdr:rowOff>
    </xdr:from>
    <xdr:to>
      <xdr:col>10</xdr:col>
      <xdr:colOff>742950</xdr:colOff>
      <xdr:row>5</xdr:row>
      <xdr:rowOff>95250</xdr:rowOff>
    </xdr:to>
    <xdr:sp macro="" textlink="">
      <xdr:nvSpPr>
        <xdr:cNvPr id="11" name="AutoShape 7"/>
        <xdr:cNvSpPr>
          <a:spLocks noChangeArrowheads="1"/>
        </xdr:cNvSpPr>
      </xdr:nvSpPr>
      <xdr:spPr bwMode="auto">
        <a:xfrm>
          <a:off x="1381124" y="552449"/>
          <a:ext cx="8153401" cy="495301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Saisir les postes, les heures travaillées, les  salaires bruts (avantages en nature inclus) et les charges dues par l'employeur. </a:t>
          </a:r>
          <a:r>
            <a:rPr lang="fr-FR" sz="1050" b="1" i="0" baseline="0">
              <a:latin typeface="+mn-lt"/>
              <a:ea typeface="+mn-ea"/>
              <a:cs typeface="+mn-cs"/>
            </a:rPr>
            <a:t>Pour déterminer le montant des charges dues par l'employeur, vous pouvez utiliser la feuille "calcul du coût total d'un salarié".</a:t>
          </a:r>
          <a:endParaRPr lang="fr-FR"/>
        </a:p>
        <a:p>
          <a:pPr algn="ctr" rtl="0">
            <a:defRPr sz="1000"/>
          </a:pP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8</xdr:row>
      <xdr:rowOff>180975</xdr:rowOff>
    </xdr:from>
    <xdr:to>
      <xdr:col>8</xdr:col>
      <xdr:colOff>628650</xdr:colOff>
      <xdr:row>13</xdr:row>
      <xdr:rowOff>38100</xdr:rowOff>
    </xdr:to>
    <xdr:sp macro="" textlink="">
      <xdr:nvSpPr>
        <xdr:cNvPr id="2054" name="AutoShape 6"/>
        <xdr:cNvSpPr>
          <a:spLocks noChangeArrowheads="1"/>
        </xdr:cNvSpPr>
      </xdr:nvSpPr>
      <xdr:spPr bwMode="auto">
        <a:xfrm>
          <a:off x="5924550" y="1695450"/>
          <a:ext cx="2886075" cy="8191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Vous pouvez saisir d'autres emplois ou ressources. Les autres données sont renseignées automatiquement si les feuilles précédentes ont été complétées</a:t>
          </a:r>
        </a:p>
      </xdr:txBody>
    </xdr:sp>
    <xdr:clientData/>
  </xdr:twoCellAnchor>
  <xdr:twoCellAnchor>
    <xdr:from>
      <xdr:col>5</xdr:col>
      <xdr:colOff>47625</xdr:colOff>
      <xdr:row>11</xdr:row>
      <xdr:rowOff>85725</xdr:rowOff>
    </xdr:from>
    <xdr:to>
      <xdr:col>5</xdr:col>
      <xdr:colOff>247650</xdr:colOff>
      <xdr:row>11</xdr:row>
      <xdr:rowOff>85725</xdr:rowOff>
    </xdr:to>
    <xdr:sp macro="" textlink="">
      <xdr:nvSpPr>
        <xdr:cNvPr id="2059" name="Line 11"/>
        <xdr:cNvSpPr>
          <a:spLocks noChangeShapeType="1"/>
        </xdr:cNvSpPr>
      </xdr:nvSpPr>
      <xdr:spPr bwMode="auto">
        <a:xfrm flipH="1">
          <a:off x="5715000" y="2171700"/>
          <a:ext cx="200025" cy="0"/>
        </a:xfrm>
        <a:prstGeom prst="line">
          <a:avLst/>
        </a:prstGeom>
        <a:noFill/>
        <a:ln w="38100">
          <a:solidFill>
            <a:srgbClr val="80808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3"/>
  <sheetViews>
    <sheetView showZeros="0" tabSelected="1" workbookViewId="0"/>
  </sheetViews>
  <sheetFormatPr baseColWidth="10" defaultRowHeight="12.75"/>
  <cols>
    <col min="1" max="1" width="4.42578125" customWidth="1"/>
    <col min="2" max="2" width="32.7109375" customWidth="1"/>
    <col min="4" max="4" width="8.140625" customWidth="1"/>
    <col min="5" max="5" width="26.140625" customWidth="1"/>
    <col min="7" max="7" width="27.5703125" customWidth="1"/>
    <col min="10" max="10" width="12.5703125" customWidth="1"/>
    <col min="11" max="11" width="14.85546875" customWidth="1"/>
    <col min="12" max="12" width="13.42578125" customWidth="1"/>
  </cols>
  <sheetData>
    <row r="1" spans="1:26" ht="18.75">
      <c r="A1" s="2"/>
      <c r="B1" s="17"/>
      <c r="C1" s="17"/>
      <c r="D1" s="17"/>
      <c r="E1" s="17"/>
      <c r="F1" s="17"/>
      <c r="G1" s="18"/>
    </row>
    <row r="2" spans="1:26" ht="18.75">
      <c r="A2" s="2"/>
      <c r="G2" s="18"/>
    </row>
    <row r="3" spans="1:26" ht="15">
      <c r="A3" s="2"/>
      <c r="G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>
      <c r="A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>
      <c r="A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>
      <c r="A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>
      <c r="A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>
      <c r="A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>
      <c r="A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>
      <c r="A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>
      <c r="A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>
      <c r="A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>
      <c r="A13" s="2"/>
      <c r="I13" s="10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>
      <c r="A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>
      <c r="A15" s="2"/>
      <c r="H15" s="107" t="s">
        <v>85</v>
      </c>
      <c r="I15" s="46"/>
      <c r="J15" s="46"/>
      <c r="K15" s="46"/>
      <c r="L15" s="46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>
      <c r="A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12" ht="15.75">
      <c r="A17" s="2"/>
      <c r="H17" s="165" t="s">
        <v>94</v>
      </c>
      <c r="I17" s="2"/>
      <c r="J17" s="2"/>
      <c r="K17" s="2"/>
      <c r="L17" s="2"/>
    </row>
    <row r="18" spans="1:12" ht="18">
      <c r="A18" s="2"/>
      <c r="B18" s="99" t="s">
        <v>0</v>
      </c>
      <c r="C18" s="100"/>
      <c r="D18" s="101"/>
      <c r="E18" s="3"/>
      <c r="F18" s="3"/>
      <c r="H18" s="20" t="s">
        <v>78</v>
      </c>
      <c r="I18" s="140">
        <f>F29</f>
        <v>0</v>
      </c>
      <c r="J18" s="20" t="s">
        <v>79</v>
      </c>
      <c r="K18" s="142"/>
      <c r="L18" s="2"/>
    </row>
    <row r="19" spans="1:12" s="16" customFormat="1" ht="18">
      <c r="B19" s="4"/>
      <c r="C19" s="4"/>
      <c r="D19" s="4"/>
      <c r="E19" s="4"/>
      <c r="F19" s="4"/>
      <c r="H19" s="7" t="s">
        <v>84</v>
      </c>
      <c r="I19" s="141"/>
      <c r="J19" s="103" t="s">
        <v>93</v>
      </c>
      <c r="K19" s="104"/>
      <c r="L19" s="2"/>
    </row>
    <row r="20" spans="1:12" ht="15.75">
      <c r="B20" s="13" t="s">
        <v>1</v>
      </c>
      <c r="C20" s="13"/>
      <c r="D20" s="50" t="s">
        <v>4</v>
      </c>
      <c r="E20" s="14" t="s">
        <v>2</v>
      </c>
      <c r="F20" s="15"/>
      <c r="H20" s="21"/>
      <c r="I20" s="55"/>
      <c r="J20" s="21"/>
      <c r="K20" s="56"/>
      <c r="L20" s="2"/>
    </row>
    <row r="21" spans="1:12" ht="15.75">
      <c r="B21" s="5" t="s">
        <v>3</v>
      </c>
      <c r="C21" s="113"/>
      <c r="D21" s="51" t="s">
        <v>5</v>
      </c>
      <c r="E21" s="6" t="s">
        <v>9</v>
      </c>
      <c r="F21" s="11"/>
      <c r="H21" s="39" t="s">
        <v>80</v>
      </c>
      <c r="I21" s="67" t="s">
        <v>81</v>
      </c>
      <c r="J21" s="58" t="s">
        <v>91</v>
      </c>
      <c r="K21" s="49" t="s">
        <v>82</v>
      </c>
      <c r="L21" s="59" t="s">
        <v>83</v>
      </c>
    </row>
    <row r="22" spans="1:12" ht="15">
      <c r="B22" s="135"/>
      <c r="C22" s="136"/>
      <c r="D22" s="137"/>
      <c r="E22" s="138" t="s">
        <v>10</v>
      </c>
      <c r="F22" s="136"/>
      <c r="H22" s="60">
        <v>1</v>
      </c>
      <c r="I22" s="61" t="e">
        <f>-PMT($I$19,$K$18,$I$18)</f>
        <v>#DIV/0!</v>
      </c>
      <c r="J22" s="54">
        <f>I18*I19</f>
        <v>0</v>
      </c>
      <c r="K22" s="61" t="e">
        <f>I22-J22</f>
        <v>#DIV/0!</v>
      </c>
      <c r="L22" s="61" t="e">
        <f>I18-K22</f>
        <v>#DIV/0!</v>
      </c>
    </row>
    <row r="23" spans="1:12" ht="15">
      <c r="B23" s="135"/>
      <c r="C23" s="136"/>
      <c r="D23" s="137"/>
      <c r="E23" s="138" t="s">
        <v>11</v>
      </c>
      <c r="F23" s="136"/>
      <c r="H23" s="64">
        <v>2</v>
      </c>
      <c r="I23" s="63" t="e">
        <f>-PMT($I$19,$K$18,$I$18)</f>
        <v>#DIV/0!</v>
      </c>
      <c r="J23" s="62" t="e">
        <f>L22*$I$19</f>
        <v>#DIV/0!</v>
      </c>
      <c r="K23" s="63" t="e">
        <f>I23-J23</f>
        <v>#DIV/0!</v>
      </c>
      <c r="L23" s="63" t="e">
        <f>L22-K23</f>
        <v>#DIV/0!</v>
      </c>
    </row>
    <row r="24" spans="1:12" ht="15">
      <c r="B24" s="135"/>
      <c r="C24" s="136"/>
      <c r="D24" s="137"/>
      <c r="E24" s="138" t="s">
        <v>12</v>
      </c>
      <c r="F24" s="136"/>
      <c r="H24" s="65">
        <v>3</v>
      </c>
      <c r="I24" s="66" t="e">
        <f>-PMT($I$19,$K$18,$I$18)</f>
        <v>#DIV/0!</v>
      </c>
      <c r="J24" s="69" t="e">
        <f>L23*$I$19</f>
        <v>#DIV/0!</v>
      </c>
      <c r="K24" s="66" t="e">
        <f>I24-J24</f>
        <v>#DIV/0!</v>
      </c>
      <c r="L24" s="66" t="e">
        <f>L23-K24</f>
        <v>#DIV/0!</v>
      </c>
    </row>
    <row r="25" spans="1:12" ht="15">
      <c r="B25" s="135"/>
      <c r="C25" s="136"/>
      <c r="D25" s="137"/>
      <c r="E25" s="138" t="s">
        <v>6</v>
      </c>
      <c r="F25" s="136"/>
      <c r="H25" s="68"/>
      <c r="I25" s="62"/>
      <c r="J25" s="62"/>
      <c r="K25" s="62"/>
      <c r="L25" s="62"/>
    </row>
    <row r="26" spans="1:12" ht="15.75">
      <c r="B26" s="135"/>
      <c r="C26" s="136"/>
      <c r="D26" s="137"/>
      <c r="E26" s="138" t="s">
        <v>6</v>
      </c>
      <c r="F26" s="136"/>
      <c r="H26" s="166" t="s">
        <v>30</v>
      </c>
      <c r="I26" s="46"/>
      <c r="J26" s="46"/>
      <c r="K26" s="62"/>
      <c r="L26" s="62"/>
    </row>
    <row r="27" spans="1:12" ht="15">
      <c r="B27" s="135"/>
      <c r="C27" s="136"/>
      <c r="D27" s="137"/>
      <c r="E27" s="8" t="s">
        <v>7</v>
      </c>
      <c r="F27" s="63">
        <f>SUM(F22:F26)</f>
        <v>0</v>
      </c>
      <c r="K27" s="4"/>
      <c r="L27" s="4"/>
    </row>
    <row r="28" spans="1:12" ht="15.75">
      <c r="B28" s="135"/>
      <c r="C28" s="136"/>
      <c r="D28" s="137"/>
      <c r="E28" s="6" t="s">
        <v>13</v>
      </c>
      <c r="F28" s="63"/>
      <c r="H28" s="57" t="s">
        <v>86</v>
      </c>
      <c r="I28" s="57" t="s">
        <v>4</v>
      </c>
      <c r="J28" s="57" t="s">
        <v>87</v>
      </c>
      <c r="K28" s="82"/>
      <c r="L28" s="4"/>
    </row>
    <row r="29" spans="1:12" ht="15">
      <c r="B29" s="135"/>
      <c r="C29" s="136"/>
      <c r="D29" s="137"/>
      <c r="E29" s="138" t="s">
        <v>14</v>
      </c>
      <c r="F29" s="136"/>
      <c r="H29" s="143"/>
      <c r="I29" s="144"/>
      <c r="J29" s="116" t="e">
        <f>ROUND(H29/I29,0)</f>
        <v>#DIV/0!</v>
      </c>
      <c r="K29" s="82"/>
      <c r="L29" s="4"/>
    </row>
    <row r="30" spans="1:12" ht="15">
      <c r="B30" s="9" t="s">
        <v>7</v>
      </c>
      <c r="C30" s="63">
        <f>SUM(C22:C29)</f>
        <v>0</v>
      </c>
      <c r="D30" s="34"/>
      <c r="E30" s="138"/>
      <c r="F30" s="136"/>
      <c r="H30" s="136"/>
      <c r="I30" s="144"/>
      <c r="J30" s="114" t="e">
        <f>ROUND(H30/I30,0)</f>
        <v>#DIV/0!</v>
      </c>
      <c r="K30" s="4"/>
      <c r="L30" s="4"/>
    </row>
    <row r="31" spans="1:12" ht="15.75">
      <c r="B31" s="5" t="s">
        <v>8</v>
      </c>
      <c r="C31" s="139"/>
      <c r="D31" s="34"/>
      <c r="E31" s="4" t="s">
        <v>6</v>
      </c>
      <c r="F31" s="114"/>
      <c r="H31" s="136"/>
      <c r="I31" s="144"/>
      <c r="J31" s="114" t="e">
        <f>ROUND(H31/I31,0)</f>
        <v>#DIV/0!</v>
      </c>
      <c r="K31" s="83"/>
      <c r="L31" s="68"/>
    </row>
    <row r="32" spans="1:12" ht="15">
      <c r="B32" s="7"/>
      <c r="C32" s="63"/>
      <c r="D32" s="34"/>
      <c r="E32" s="8" t="s">
        <v>7</v>
      </c>
      <c r="F32" s="63">
        <f>SUM(F29:F31)</f>
        <v>0</v>
      </c>
      <c r="H32" s="145"/>
      <c r="I32" s="144"/>
      <c r="J32" s="117"/>
      <c r="K32" s="62"/>
      <c r="L32" s="62"/>
    </row>
    <row r="33" spans="2:12" ht="15">
      <c r="B33" s="40" t="s">
        <v>16</v>
      </c>
      <c r="C33" s="115">
        <f>C30+C31</f>
        <v>0</v>
      </c>
      <c r="D33" s="52"/>
      <c r="E33" s="53" t="s">
        <v>15</v>
      </c>
      <c r="F33" s="115">
        <f>F32+F27</f>
        <v>0</v>
      </c>
      <c r="I33" s="48" t="s">
        <v>7</v>
      </c>
      <c r="J33" s="134" t="e">
        <f>SUM(J29:J32)</f>
        <v>#DIV/0!</v>
      </c>
      <c r="K33" s="62"/>
      <c r="L33" s="62"/>
    </row>
    <row r="35" spans="2:12" ht="15.75">
      <c r="H35" s="166" t="s">
        <v>27</v>
      </c>
      <c r="I35" s="46"/>
      <c r="J35" s="46"/>
      <c r="K35" s="46"/>
      <c r="L35" s="46"/>
    </row>
    <row r="37" spans="2:12">
      <c r="J37" s="181" t="s">
        <v>18</v>
      </c>
      <c r="K37" s="181" t="s">
        <v>19</v>
      </c>
      <c r="L37" s="181" t="s">
        <v>20</v>
      </c>
    </row>
    <row r="38" spans="2:12" ht="15">
      <c r="H38" s="2" t="s">
        <v>89</v>
      </c>
      <c r="J38" s="157"/>
      <c r="K38" s="157"/>
      <c r="L38" s="157"/>
    </row>
    <row r="40" spans="2:12" ht="15.75">
      <c r="H40" s="166" t="s">
        <v>28</v>
      </c>
      <c r="I40" s="46"/>
      <c r="J40" s="46"/>
      <c r="K40" s="46"/>
      <c r="L40" s="46"/>
    </row>
    <row r="42" spans="2:12">
      <c r="J42" s="181" t="s">
        <v>18</v>
      </c>
      <c r="K42" s="181" t="s">
        <v>19</v>
      </c>
      <c r="L42" s="181" t="s">
        <v>20</v>
      </c>
    </row>
    <row r="43" spans="2:12" ht="15">
      <c r="H43" s="2" t="s">
        <v>89</v>
      </c>
      <c r="J43" s="158"/>
      <c r="K43" s="157"/>
      <c r="L43" s="157"/>
    </row>
  </sheetData>
  <sheetProtection selectLockedCells="1"/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7" orientation="landscape" horizontalDpi="4294967295" verticalDpi="4294967293" r:id="rId1"/>
  <headerFooter alignWithMargins="0">
    <oddHeader>&amp;CEtude de faisabilité financière</oddHeader>
    <oddFooter xml:space="preserve">&amp;L&amp;A&amp;REcole de Savignac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C1:BG239"/>
  <sheetViews>
    <sheetView workbookViewId="0">
      <selection activeCell="E11" sqref="E11"/>
    </sheetView>
  </sheetViews>
  <sheetFormatPr baseColWidth="10" defaultRowHeight="12.75"/>
  <cols>
    <col min="1" max="1" width="13.5703125" customWidth="1"/>
    <col min="3" max="3" width="12.42578125" customWidth="1"/>
    <col min="4" max="4" width="37" customWidth="1"/>
    <col min="6" max="6" width="8.85546875" customWidth="1"/>
    <col min="7" max="7" width="12.140625" bestFit="1" customWidth="1"/>
    <col min="8" max="8" width="8.85546875" customWidth="1"/>
    <col min="10" max="10" width="9" customWidth="1"/>
    <col min="11" max="11" width="6.140625" customWidth="1"/>
    <col min="12" max="12" width="12" customWidth="1"/>
  </cols>
  <sheetData>
    <row r="1" spans="3:59" ht="1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3:59" ht="18">
      <c r="C2" s="2"/>
      <c r="D2" s="99" t="s">
        <v>17</v>
      </c>
      <c r="E2" s="10"/>
      <c r="F2" s="10"/>
      <c r="G2" s="10"/>
      <c r="H2" s="10"/>
      <c r="I2" s="10"/>
      <c r="J2" s="1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</row>
    <row r="3" spans="3:59" ht="15">
      <c r="C3" s="2"/>
      <c r="D3" s="4"/>
      <c r="E3" s="4"/>
      <c r="F3" s="4"/>
      <c r="G3" s="4"/>
      <c r="H3" s="4"/>
      <c r="I3" s="4"/>
      <c r="J3" s="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</row>
    <row r="4" spans="3:59" ht="15">
      <c r="C4" s="2"/>
      <c r="D4" s="15"/>
      <c r="E4" s="24" t="s">
        <v>18</v>
      </c>
      <c r="F4" s="25"/>
      <c r="G4" s="26" t="s">
        <v>19</v>
      </c>
      <c r="H4" s="26"/>
      <c r="I4" s="24" t="s">
        <v>20</v>
      </c>
      <c r="J4" s="2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</row>
    <row r="5" spans="3:59" ht="15.75">
      <c r="C5" s="2"/>
      <c r="D5" s="29" t="s">
        <v>21</v>
      </c>
      <c r="E5" s="110">
        <f>ROUND(E6*E7*E8,0)</f>
        <v>0</v>
      </c>
      <c r="F5" s="38">
        <v>1</v>
      </c>
      <c r="G5" s="110">
        <f>ROUND(G6*G7*G8,0)</f>
        <v>0</v>
      </c>
      <c r="H5" s="38">
        <v>1</v>
      </c>
      <c r="I5" s="110">
        <f>ROUND(I6*I7*I8,0)</f>
        <v>0</v>
      </c>
      <c r="J5" s="38">
        <v>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</row>
    <row r="6" spans="3:59" ht="15">
      <c r="C6" s="2"/>
      <c r="D6" s="27" t="s">
        <v>76</v>
      </c>
      <c r="E6" s="146"/>
      <c r="F6" s="31"/>
      <c r="G6" s="148"/>
      <c r="H6" s="31"/>
      <c r="I6" s="146"/>
      <c r="J6" s="3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</row>
    <row r="7" spans="3:59" ht="15">
      <c r="C7" s="2"/>
      <c r="D7" s="27" t="s">
        <v>77</v>
      </c>
      <c r="E7" s="146"/>
      <c r="F7" s="31"/>
      <c r="G7" s="148"/>
      <c r="H7" s="31"/>
      <c r="I7" s="146"/>
      <c r="J7" s="3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</row>
    <row r="8" spans="3:59" ht="15">
      <c r="C8" s="2"/>
      <c r="D8" s="28" t="s">
        <v>95</v>
      </c>
      <c r="E8" s="147"/>
      <c r="F8" s="32"/>
      <c r="G8" s="149"/>
      <c r="H8" s="32"/>
      <c r="I8" s="147"/>
      <c r="J8" s="3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</row>
    <row r="9" spans="3:59" ht="15">
      <c r="C9" s="2"/>
      <c r="D9" s="22" t="s">
        <v>22</v>
      </c>
      <c r="E9" s="111">
        <f>ROUND(E5*F9,0)</f>
        <v>0</v>
      </c>
      <c r="F9" s="150"/>
      <c r="G9" s="111">
        <f>ROUND(G5*H9,0)</f>
        <v>0</v>
      </c>
      <c r="H9" s="151"/>
      <c r="I9" s="111">
        <f>ROUND(I5*J9,0)</f>
        <v>0</v>
      </c>
      <c r="J9" s="15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</row>
    <row r="10" spans="3:59" ht="15.75">
      <c r="C10" s="2"/>
      <c r="D10" s="30" t="s">
        <v>23</v>
      </c>
      <c r="E10" s="110">
        <f>E5-E9</f>
        <v>0</v>
      </c>
      <c r="F10" s="37" t="e">
        <f>E10/$E$5</f>
        <v>#DIV/0!</v>
      </c>
      <c r="G10" s="110">
        <f>G5-G9</f>
        <v>0</v>
      </c>
      <c r="H10" s="36" t="e">
        <f>G10/$G$5</f>
        <v>#DIV/0!</v>
      </c>
      <c r="I10" s="110">
        <f>I5-I9</f>
        <v>0</v>
      </c>
      <c r="J10" s="36" t="e">
        <f>I10/$I$5</f>
        <v>#DIV/0!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</row>
    <row r="11" spans="3:59" ht="15">
      <c r="C11" s="2"/>
      <c r="D11" s="20" t="s">
        <v>24</v>
      </c>
      <c r="E11" s="61">
        <f>ROUND('Détail des prévisions'!$D$21+'Détail des prévisions'!$E$21,0)</f>
        <v>0</v>
      </c>
      <c r="F11" s="112" t="e">
        <f>E11/$E$5</f>
        <v>#DIV/0!</v>
      </c>
      <c r="G11" s="61">
        <f>ROUND('Détail des prévisions'!G21+'Détail des prévisions'!H21,0)</f>
        <v>0</v>
      </c>
      <c r="H11" s="41" t="e">
        <f>G11/$G$5</f>
        <v>#DIV/0!</v>
      </c>
      <c r="I11" s="61">
        <f>ROUND('Détail des prévisions'!J21+'Détail des prévisions'!K21,0)</f>
        <v>0</v>
      </c>
      <c r="J11" s="41" t="e">
        <f>I11/$I$5</f>
        <v>#DIV/0!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</row>
    <row r="12" spans="3:59" ht="15">
      <c r="C12" s="2"/>
      <c r="D12" s="7" t="s">
        <v>33</v>
      </c>
      <c r="E12" s="63">
        <f>'Détail des prévisions'!C47</f>
        <v>0</v>
      </c>
      <c r="F12" s="112" t="e">
        <f>E12/$E$5</f>
        <v>#DIV/0!</v>
      </c>
      <c r="G12" s="63">
        <f>'Détail des prévisions'!E47</f>
        <v>0</v>
      </c>
      <c r="H12" s="41" t="e">
        <f>G12/$G$5</f>
        <v>#DIV/0!</v>
      </c>
      <c r="I12" s="63">
        <f>'Détail des prévisions'!G47</f>
        <v>0</v>
      </c>
      <c r="J12" s="41" t="e">
        <f>I12/$I$5</f>
        <v>#DIV/0!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</row>
    <row r="13" spans="3:59" ht="15">
      <c r="C13" s="2"/>
      <c r="D13" s="21" t="s">
        <v>25</v>
      </c>
      <c r="E13" s="66">
        <f>'Détail des prévisions'!C43</f>
        <v>0</v>
      </c>
      <c r="F13" s="112" t="e">
        <f>E13/$E$5</f>
        <v>#DIV/0!</v>
      </c>
      <c r="G13" s="66">
        <f>'Détail des prévisions'!E43</f>
        <v>0</v>
      </c>
      <c r="H13" s="41" t="e">
        <f>G13/$G$5</f>
        <v>#DIV/0!</v>
      </c>
      <c r="I13" s="66">
        <f>'Détail des prévisions'!G43</f>
        <v>0</v>
      </c>
      <c r="J13" s="41" t="e">
        <f>I13/$I$5</f>
        <v>#DIV/0!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</row>
    <row r="14" spans="3:59" ht="15.75">
      <c r="C14" s="2"/>
      <c r="D14" s="30" t="s">
        <v>26</v>
      </c>
      <c r="E14" s="110">
        <f>E10-E11-E12-E13</f>
        <v>0</v>
      </c>
      <c r="F14" s="37" t="e">
        <f>E14/$E$5</f>
        <v>#DIV/0!</v>
      </c>
      <c r="G14" s="110">
        <f>G10-G11-G12-G13</f>
        <v>0</v>
      </c>
      <c r="H14" s="36" t="e">
        <f>G14/$G$5</f>
        <v>#DIV/0!</v>
      </c>
      <c r="I14" s="110">
        <f>I10-I11-I12-I13</f>
        <v>0</v>
      </c>
      <c r="J14" s="36" t="e">
        <f>I14/$I$5</f>
        <v>#DIV/0!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3:59" ht="15">
      <c r="C15" s="2"/>
      <c r="D15" s="20" t="s">
        <v>27</v>
      </c>
      <c r="E15" s="61">
        <f>'Montage financier'!J38</f>
        <v>0</v>
      </c>
      <c r="F15" s="70"/>
      <c r="G15" s="61">
        <f>'Montage financier'!K38</f>
        <v>0</v>
      </c>
      <c r="H15" s="33"/>
      <c r="I15" s="61">
        <f>'Montage financier'!L38</f>
        <v>0</v>
      </c>
      <c r="J15" s="33"/>
      <c r="K15" s="2"/>
      <c r="L15" s="88"/>
      <c r="M15" s="89"/>
      <c r="N15" s="89"/>
      <c r="O15" s="89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</row>
    <row r="16" spans="3:59" ht="15">
      <c r="C16" s="2"/>
      <c r="D16" s="7" t="s">
        <v>28</v>
      </c>
      <c r="E16" s="63">
        <f>'Montage financier'!J43</f>
        <v>0</v>
      </c>
      <c r="F16" s="71"/>
      <c r="G16" s="63">
        <f>'Montage financier'!K43</f>
        <v>0</v>
      </c>
      <c r="H16" s="34"/>
      <c r="I16" s="63">
        <f>'Montage financier'!L43</f>
        <v>0</v>
      </c>
      <c r="J16" s="34"/>
      <c r="K16" s="2"/>
      <c r="L16" s="88"/>
      <c r="M16" s="90"/>
      <c r="N16" s="88"/>
      <c r="O16" s="88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</row>
    <row r="17" spans="3:59" ht="15">
      <c r="C17" s="2"/>
      <c r="D17" s="7" t="s">
        <v>29</v>
      </c>
      <c r="E17" s="63">
        <f>'Montage financier'!J22</f>
        <v>0</v>
      </c>
      <c r="F17" s="71"/>
      <c r="G17" s="63" t="e">
        <f>'Montage financier'!J23</f>
        <v>#DIV/0!</v>
      </c>
      <c r="H17" s="34"/>
      <c r="I17" s="63" t="e">
        <f>'Montage financier'!J24</f>
        <v>#DIV/0!</v>
      </c>
      <c r="J17" s="34"/>
      <c r="K17" s="2"/>
      <c r="L17" s="88"/>
      <c r="M17" s="90"/>
      <c r="N17" s="90"/>
      <c r="O17" s="88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</row>
    <row r="18" spans="3:59" ht="15">
      <c r="C18" s="2"/>
      <c r="D18" s="21" t="s">
        <v>30</v>
      </c>
      <c r="E18" s="66" t="e">
        <f>'Montage financier'!J33</f>
        <v>#DIV/0!</v>
      </c>
      <c r="F18" s="72"/>
      <c r="G18" s="66" t="e">
        <f>'Montage financier'!J33</f>
        <v>#DIV/0!</v>
      </c>
      <c r="H18" s="35"/>
      <c r="I18" s="66" t="e">
        <f>'Montage financier'!J33</f>
        <v>#DIV/0!</v>
      </c>
      <c r="J18" s="35"/>
      <c r="K18" s="2"/>
      <c r="L18" s="88"/>
      <c r="M18" s="90"/>
      <c r="N18" s="88"/>
      <c r="O18" s="90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</row>
    <row r="19" spans="3:59" ht="15.75">
      <c r="C19" s="2"/>
      <c r="D19" s="30" t="s">
        <v>31</v>
      </c>
      <c r="E19" s="121" t="e">
        <f>E14-SUM(E15:E18)</f>
        <v>#DIV/0!</v>
      </c>
      <c r="F19" s="37" t="e">
        <f>E19/$E$5</f>
        <v>#DIV/0!</v>
      </c>
      <c r="G19" s="121" t="e">
        <f>G14-SUM(G15:G18)</f>
        <v>#DIV/0!</v>
      </c>
      <c r="H19" s="36" t="e">
        <f>G19/$G$5</f>
        <v>#DIV/0!</v>
      </c>
      <c r="I19" s="121" t="e">
        <f>I14-SUM(I15:I18)</f>
        <v>#DIV/0!</v>
      </c>
      <c r="J19" s="36" t="e">
        <f>I19/$I$5</f>
        <v>#DIV/0!</v>
      </c>
      <c r="K19" s="2"/>
      <c r="L19" s="88"/>
      <c r="M19" s="91"/>
      <c r="N19" s="88"/>
      <c r="O19" s="9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</row>
    <row r="20" spans="3:59" ht="15">
      <c r="C20" s="2"/>
      <c r="D20" s="7" t="s">
        <v>92</v>
      </c>
      <c r="E20" s="150"/>
      <c r="F20" s="34"/>
      <c r="G20" s="150"/>
      <c r="H20" s="73"/>
      <c r="I20" s="150"/>
      <c r="J20" s="34"/>
      <c r="K20" s="2"/>
      <c r="L20" s="88"/>
      <c r="M20" s="90"/>
      <c r="N20" s="88"/>
      <c r="O20" s="90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</row>
    <row r="21" spans="3:59" ht="15.75">
      <c r="C21" s="2"/>
      <c r="D21" s="30" t="s">
        <v>32</v>
      </c>
      <c r="E21" s="110" t="e">
        <f>E19-E20</f>
        <v>#DIV/0!</v>
      </c>
      <c r="F21" s="37" t="e">
        <f>E21/$E$5</f>
        <v>#DIV/0!</v>
      </c>
      <c r="G21" s="110" t="e">
        <f>G19-G20</f>
        <v>#DIV/0!</v>
      </c>
      <c r="H21" s="36" t="e">
        <f>G21/$G$5</f>
        <v>#DIV/0!</v>
      </c>
      <c r="I21" s="110" t="e">
        <f>I19-I20</f>
        <v>#DIV/0!</v>
      </c>
      <c r="J21" s="36" t="e">
        <f>I21/$I$5</f>
        <v>#DIV/0!</v>
      </c>
      <c r="K21" s="2"/>
      <c r="L21" s="92"/>
      <c r="M21" s="93"/>
      <c r="N21" s="88"/>
      <c r="O21" s="88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</row>
    <row r="22" spans="3:59" ht="15">
      <c r="C22" s="2"/>
      <c r="D22" s="7" t="s">
        <v>30</v>
      </c>
      <c r="E22" s="111" t="e">
        <f>E18</f>
        <v>#DIV/0!</v>
      </c>
      <c r="F22" s="34"/>
      <c r="G22" s="111" t="e">
        <f>G18</f>
        <v>#DIV/0!</v>
      </c>
      <c r="H22" s="73"/>
      <c r="I22" s="111" t="e">
        <f>I18</f>
        <v>#DIV/0!</v>
      </c>
      <c r="J22" s="34"/>
      <c r="K22" s="2"/>
      <c r="L22" s="88"/>
      <c r="M22" s="89"/>
      <c r="N22" s="90"/>
      <c r="O22" s="90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</row>
    <row r="23" spans="3:59" ht="15.75">
      <c r="C23" s="2"/>
      <c r="D23" s="30" t="s">
        <v>96</v>
      </c>
      <c r="E23" s="110" t="e">
        <f>E21+E22</f>
        <v>#DIV/0!</v>
      </c>
      <c r="F23" s="37" t="e">
        <f>E23/$E$5</f>
        <v>#DIV/0!</v>
      </c>
      <c r="G23" s="110" t="e">
        <f>G21+G22</f>
        <v>#DIV/0!</v>
      </c>
      <c r="H23" s="36" t="e">
        <f>G23/$G$5</f>
        <v>#DIV/0!</v>
      </c>
      <c r="I23" s="110" t="e">
        <f>I21+I22</f>
        <v>#DIV/0!</v>
      </c>
      <c r="J23" s="36" t="e">
        <f>I23/$I$5</f>
        <v>#DIV/0!</v>
      </c>
      <c r="K23" s="2"/>
      <c r="L23" s="88"/>
      <c r="M23" s="88"/>
      <c r="N23" s="88"/>
      <c r="O23" s="88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</row>
    <row r="24" spans="3:59" ht="15.75">
      <c r="C24" s="2"/>
      <c r="D24" s="15" t="s">
        <v>75</v>
      </c>
      <c r="E24" s="110" t="e">
        <f>'Montage financier'!K22+'Montage financier'!K32</f>
        <v>#DIV/0!</v>
      </c>
      <c r="F24" s="75"/>
      <c r="G24" s="110" t="e">
        <f>'Montage financier'!K23+'Montage financier'!K33</f>
        <v>#DIV/0!</v>
      </c>
      <c r="H24" s="76"/>
      <c r="I24" s="110" t="e">
        <f>'Montage financier'!K24</f>
        <v>#DIV/0!</v>
      </c>
      <c r="J24" s="77"/>
      <c r="K24" s="2"/>
      <c r="L24" s="88"/>
      <c r="M24" s="90"/>
      <c r="N24" s="94"/>
      <c r="O24" s="94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</row>
    <row r="25" spans="3:59" ht="15.75">
      <c r="C25" s="2"/>
      <c r="D25" s="74" t="s">
        <v>88</v>
      </c>
      <c r="E25" s="121" t="e">
        <f>E23-E24</f>
        <v>#DIV/0!</v>
      </c>
      <c r="F25" s="75"/>
      <c r="G25" s="121" t="e">
        <f>G23-G24</f>
        <v>#DIV/0!</v>
      </c>
      <c r="H25" s="76"/>
      <c r="I25" s="121" t="e">
        <f>I23-I24</f>
        <v>#DIV/0!</v>
      </c>
      <c r="J25" s="77"/>
      <c r="K25" s="2"/>
      <c r="L25" s="88"/>
      <c r="M25" s="90"/>
      <c r="N25" s="94"/>
      <c r="O25" s="94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</row>
    <row r="26" spans="3:59" ht="15">
      <c r="C26" s="2"/>
      <c r="D26" s="2" t="s">
        <v>97</v>
      </c>
      <c r="E26" s="2"/>
      <c r="F26" s="2"/>
      <c r="G26" s="2"/>
      <c r="H26" s="2"/>
      <c r="I26" s="2"/>
      <c r="J26" s="2"/>
      <c r="K26" s="2"/>
      <c r="L26" s="88"/>
      <c r="M26" s="90"/>
      <c r="N26" s="94"/>
      <c r="O26" s="94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</row>
    <row r="27" spans="3:59" ht="15">
      <c r="C27" s="2"/>
      <c r="D27" s="2"/>
      <c r="E27" s="2"/>
      <c r="F27" s="2"/>
      <c r="G27" s="2"/>
      <c r="H27" s="2"/>
      <c r="I27" s="2"/>
      <c r="J27" s="2"/>
      <c r="K27" s="2"/>
      <c r="L27" s="88"/>
      <c r="M27" s="90"/>
      <c r="N27" s="94"/>
      <c r="O27" s="94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</row>
    <row r="28" spans="3:59" ht="15">
      <c r="C28" s="2"/>
      <c r="D28" s="2"/>
      <c r="E28" s="2"/>
      <c r="F28" s="2"/>
      <c r="G28" s="2"/>
      <c r="H28" s="2"/>
      <c r="I28" s="2"/>
      <c r="J28" s="2"/>
      <c r="K28" s="2"/>
      <c r="L28" s="95"/>
      <c r="M28" s="96"/>
      <c r="N28" s="97"/>
      <c r="O28" s="94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</row>
    <row r="29" spans="3:59" ht="15">
      <c r="C29" s="2"/>
      <c r="K29" s="2"/>
      <c r="L29" s="88"/>
      <c r="M29" s="90"/>
      <c r="N29" s="94"/>
      <c r="O29" s="94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</row>
    <row r="30" spans="3:59" ht="15">
      <c r="C30" s="2"/>
      <c r="K30" s="2"/>
      <c r="L30" s="88"/>
      <c r="M30" s="90"/>
      <c r="N30" s="94"/>
      <c r="O30" s="94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</row>
    <row r="31" spans="3:59" ht="15">
      <c r="C31" s="2"/>
      <c r="K31" s="2"/>
      <c r="L31" s="94"/>
      <c r="M31" s="94"/>
      <c r="N31" s="94"/>
      <c r="O31" s="94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3:59" ht="15">
      <c r="C32" s="2"/>
      <c r="K32" s="2"/>
      <c r="L32" s="98"/>
      <c r="M32" s="96"/>
      <c r="N32" s="94"/>
      <c r="O32" s="94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3:59" ht="15">
      <c r="C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3:59" ht="15">
      <c r="C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3:59" ht="15">
      <c r="C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3:59" ht="15">
      <c r="C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3:59" ht="15">
      <c r="C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3:59" ht="15">
      <c r="C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</row>
    <row r="39" spans="3:59" ht="15">
      <c r="C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</row>
    <row r="40" spans="3:59" ht="15">
      <c r="C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</row>
    <row r="41" spans="3:59" ht="15">
      <c r="C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</row>
    <row r="42" spans="3:59" ht="15">
      <c r="C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</row>
    <row r="43" spans="3:59" ht="15">
      <c r="C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</row>
    <row r="44" spans="3:59" ht="15">
      <c r="C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</row>
    <row r="45" spans="3:59" ht="15">
      <c r="C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</row>
    <row r="46" spans="3:59" ht="15">
      <c r="C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</row>
    <row r="47" spans="3:59" ht="15">
      <c r="C47" s="2"/>
      <c r="K47" s="2"/>
      <c r="L47" s="84"/>
      <c r="M47" s="85"/>
      <c r="N47" s="85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</row>
    <row r="48" spans="3:59" ht="15">
      <c r="C48" s="2"/>
      <c r="D48" s="2"/>
      <c r="E48" s="2"/>
      <c r="F48" s="2"/>
      <c r="G48" s="2"/>
      <c r="H48" s="2"/>
      <c r="I48" s="2"/>
      <c r="J48" s="2"/>
      <c r="K48" s="2"/>
      <c r="L48" s="86"/>
      <c r="M48" s="87"/>
      <c r="N48" s="87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</row>
    <row r="49" spans="3:59" ht="15">
      <c r="C49" s="2"/>
      <c r="K49" s="2"/>
      <c r="L49" s="86"/>
      <c r="M49" s="87"/>
      <c r="N49" s="87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</row>
    <row r="50" spans="3:59" ht="15">
      <c r="C50" s="2"/>
      <c r="K50" s="2"/>
      <c r="L50" s="86"/>
      <c r="M50" s="87"/>
      <c r="N50" s="8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</row>
    <row r="51" spans="3:59" ht="15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</row>
    <row r="52" spans="3:59" ht="1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</row>
    <row r="53" spans="3:59" ht="1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</row>
    <row r="54" spans="3:59" ht="1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</row>
    <row r="55" spans="3:59" ht="15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</row>
    <row r="56" spans="3:59" ht="15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</row>
    <row r="57" spans="3:59" ht="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</row>
    <row r="58" spans="3:59" ht="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</row>
    <row r="59" spans="3:59" ht="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</row>
    <row r="60" spans="3:59" ht="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</row>
    <row r="61" spans="3:59" ht="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</row>
    <row r="62" spans="3:59" ht="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</row>
    <row r="63" spans="3:59" ht="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</row>
    <row r="64" spans="3:59" ht="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</row>
    <row r="65" spans="3:59" ht="1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</row>
    <row r="66" spans="3:59" ht="1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</row>
    <row r="67" spans="3:59" ht="1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</row>
    <row r="68" spans="3:59" ht="1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</row>
    <row r="69" spans="3:59" ht="1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</row>
    <row r="70" spans="3:59" ht="1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</row>
    <row r="71" spans="3:59" ht="1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</row>
    <row r="72" spans="3:59" ht="15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</row>
    <row r="73" spans="3:59" ht="15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</row>
    <row r="74" spans="3:59" ht="1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</row>
    <row r="75" spans="3:59" ht="1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</row>
    <row r="76" spans="3:59" ht="1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</row>
    <row r="77" spans="3:59" ht="1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</row>
    <row r="78" spans="3:59" ht="1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</row>
    <row r="79" spans="3:59" ht="1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</row>
    <row r="80" spans="3:59" ht="1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</row>
    <row r="81" spans="3:59" ht="15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</row>
    <row r="82" spans="3:59" ht="1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</row>
    <row r="83" spans="3:59" ht="15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</row>
    <row r="84" spans="3:59" ht="1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</row>
    <row r="85" spans="3:59" ht="15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</row>
    <row r="86" spans="3:59" ht="15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</row>
    <row r="87" spans="3:59" ht="1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</row>
    <row r="88" spans="3:59" ht="15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</row>
    <row r="89" spans="3:59" ht="15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</row>
    <row r="90" spans="3:59" ht="15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</row>
    <row r="91" spans="3:59" ht="15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</row>
    <row r="92" spans="3:59" ht="15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</row>
    <row r="93" spans="3:59" ht="1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</row>
    <row r="94" spans="3:59" ht="15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</row>
    <row r="95" spans="3:59" ht="15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</row>
    <row r="96" spans="3:59" ht="15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</row>
    <row r="97" spans="3:59" ht="15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</row>
    <row r="98" spans="3:59" ht="15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</row>
    <row r="99" spans="3:59" ht="15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</row>
    <row r="100" spans="3:59" ht="1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</row>
    <row r="101" spans="3:59" ht="15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</row>
    <row r="102" spans="3:59" ht="15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</row>
    <row r="103" spans="3:59" ht="15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</row>
    <row r="104" spans="3:59" ht="15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</row>
    <row r="105" spans="3:59" ht="15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</row>
    <row r="106" spans="3:59" ht="15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</row>
    <row r="107" spans="3:59" ht="15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</row>
    <row r="108" spans="3:59" ht="15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</row>
    <row r="109" spans="3:59" ht="15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</row>
    <row r="110" spans="3:59" ht="15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</row>
    <row r="111" spans="3:59" ht="15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</row>
    <row r="112" spans="3:59" ht="15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</row>
    <row r="113" spans="3:59" ht="15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</row>
    <row r="114" spans="3:59" ht="15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</row>
    <row r="115" spans="3:59" ht="15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</row>
    <row r="116" spans="3:59" ht="15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</row>
    <row r="117" spans="3:59" ht="15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</row>
    <row r="118" spans="3:59" ht="15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</row>
    <row r="119" spans="3:59" ht="15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</row>
    <row r="120" spans="3:59" ht="15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</row>
    <row r="121" spans="3:59" ht="15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</row>
    <row r="122" spans="3:59" ht="15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</row>
    <row r="123" spans="3:59" ht="15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</row>
    <row r="124" spans="3:59" ht="15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</row>
    <row r="125" spans="3:59" ht="15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</row>
    <row r="126" spans="3:59" ht="15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</row>
    <row r="127" spans="3:59" ht="15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</row>
    <row r="128" spans="3:59" ht="15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</row>
    <row r="129" spans="3:59" ht="15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</row>
    <row r="130" spans="3:59" ht="15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</row>
    <row r="131" spans="3:59" ht="15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</row>
    <row r="132" spans="3:59" ht="15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</row>
    <row r="133" spans="3:59" ht="15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</row>
    <row r="134" spans="3:59" ht="15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</row>
    <row r="135" spans="3:59" ht="15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</row>
    <row r="136" spans="3:59" ht="15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</row>
    <row r="137" spans="3:59" ht="15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</row>
    <row r="138" spans="3:59" ht="15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</row>
    <row r="139" spans="3:59" ht="15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</row>
    <row r="140" spans="3:59" ht="15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</row>
    <row r="141" spans="3:59" ht="15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</row>
    <row r="142" spans="3:59" ht="15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</row>
    <row r="143" spans="3:59" ht="15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</row>
    <row r="144" spans="3:59" ht="15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</row>
    <row r="145" spans="3:59" ht="15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</row>
    <row r="146" spans="3:59" ht="15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</row>
    <row r="147" spans="3:59" ht="15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</row>
    <row r="148" spans="3:59" ht="15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</row>
    <row r="149" spans="3:59" ht="15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</row>
    <row r="150" spans="3:59" ht="15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</row>
    <row r="151" spans="3:59" ht="15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</row>
    <row r="152" spans="3:59" ht="15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</row>
    <row r="153" spans="3:59" ht="15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</row>
    <row r="154" spans="3:59" ht="15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</row>
    <row r="155" spans="3:59" ht="15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</row>
    <row r="156" spans="3:59" ht="15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</row>
    <row r="157" spans="3:59" ht="15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</row>
    <row r="158" spans="3:59" ht="15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</row>
    <row r="159" spans="3:59" ht="15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</row>
    <row r="160" spans="3:59" ht="15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</row>
    <row r="161" spans="3:59" ht="15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</row>
    <row r="162" spans="3:59" ht="15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</row>
    <row r="163" spans="3:59" ht="15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</row>
    <row r="164" spans="3:59" ht="15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</row>
    <row r="165" spans="3:59" ht="15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</row>
    <row r="166" spans="3:59" ht="15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</row>
    <row r="167" spans="3:59" ht="15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</row>
    <row r="168" spans="3:59" ht="15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</row>
    <row r="169" spans="3:59" ht="15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</row>
    <row r="170" spans="3:59" ht="15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</row>
    <row r="171" spans="3:59" ht="15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</row>
    <row r="172" spans="3:59" ht="15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</row>
    <row r="173" spans="3:59" ht="15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</row>
    <row r="174" spans="3:59" ht="15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</row>
    <row r="175" spans="3:59" ht="15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</row>
    <row r="176" spans="3:59" ht="15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</row>
    <row r="177" spans="3:59" ht="15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</row>
    <row r="178" spans="3:59" ht="15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</row>
    <row r="179" spans="3:59" ht="15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</row>
    <row r="180" spans="3:59" ht="15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</row>
    <row r="181" spans="3:59" ht="15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</row>
    <row r="182" spans="3:59" ht="15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</row>
    <row r="183" spans="3:59" ht="15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</row>
    <row r="184" spans="3:59" ht="15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</row>
    <row r="185" spans="3:59" ht="15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</row>
    <row r="186" spans="3:59" ht="15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</row>
    <row r="187" spans="3:59" ht="15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</row>
    <row r="188" spans="3:59" ht="15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</row>
    <row r="189" spans="3:59" ht="15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</row>
    <row r="190" spans="3:59" ht="15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</row>
    <row r="191" spans="3:59" ht="15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</row>
    <row r="192" spans="3:59" ht="15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</row>
    <row r="193" spans="3:59" ht="15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</row>
    <row r="194" spans="3:59" ht="15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</row>
    <row r="195" spans="3:59" ht="15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</row>
    <row r="196" spans="3:59" ht="15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</row>
    <row r="197" spans="3:59" ht="15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</row>
    <row r="198" spans="3:59" ht="15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</row>
    <row r="199" spans="3:59" ht="15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</row>
    <row r="200" spans="3:59" ht="15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</row>
    <row r="201" spans="3:59" ht="15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</row>
    <row r="202" spans="3:59" ht="15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</row>
    <row r="203" spans="3:59" ht="15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</row>
    <row r="204" spans="3:59" ht="15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</row>
    <row r="205" spans="3:59" ht="15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</row>
    <row r="206" spans="3:59" ht="15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</row>
    <row r="207" spans="3:59" ht="15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</row>
    <row r="208" spans="3:59" ht="15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</row>
    <row r="209" spans="3:59" ht="15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</row>
    <row r="210" spans="3:59" ht="15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</row>
    <row r="211" spans="3:59" ht="15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</row>
    <row r="212" spans="3:59" ht="15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</row>
    <row r="213" spans="3:59" ht="15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</row>
    <row r="214" spans="3:59" ht="15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</row>
    <row r="215" spans="3:59" ht="15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</row>
    <row r="216" spans="3:59" ht="15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</row>
    <row r="217" spans="3:59" ht="15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</row>
    <row r="218" spans="3:59" ht="15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</row>
    <row r="219" spans="3:59" ht="15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</row>
    <row r="220" spans="3:59" ht="15">
      <c r="C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</row>
    <row r="221" spans="3:59" ht="15">
      <c r="C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</row>
    <row r="222" spans="3:59" ht="15">
      <c r="C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</row>
    <row r="223" spans="3:59" ht="15">
      <c r="C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</row>
    <row r="224" spans="3:59" ht="15">
      <c r="C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</row>
    <row r="225" spans="3:59" ht="15">
      <c r="C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</row>
    <row r="226" spans="3:59" ht="15">
      <c r="C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</row>
    <row r="227" spans="3:59" ht="15">
      <c r="C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</row>
    <row r="228" spans="3:59" ht="15">
      <c r="C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</row>
    <row r="229" spans="3:59" ht="15">
      <c r="C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</row>
    <row r="230" spans="3:59" ht="15">
      <c r="C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</row>
    <row r="231" spans="3:59" ht="15">
      <c r="C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</row>
    <row r="232" spans="3:59" ht="15">
      <c r="C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</row>
    <row r="233" spans="3:59" ht="15">
      <c r="C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</row>
    <row r="234" spans="3:59" ht="15">
      <c r="C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</row>
    <row r="235" spans="3:59" ht="15">
      <c r="C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</row>
    <row r="236" spans="3:59" ht="15">
      <c r="C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</row>
    <row r="237" spans="3:59" ht="15">
      <c r="C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</row>
    <row r="238" spans="3:59" ht="15">
      <c r="C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</row>
    <row r="239" spans="3:59" ht="15">
      <c r="C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0" orientation="portrait" horizontalDpi="4294967295" verticalDpi="4294967293" r:id="rId1"/>
  <headerFooter alignWithMargins="0">
    <oddHeader>&amp;F</oddHeader>
    <oddFooter xml:space="preserve">&amp;L&amp;A&amp;C
&amp;REcole de Savignac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K47"/>
  <sheetViews>
    <sheetView workbookViewId="0"/>
  </sheetViews>
  <sheetFormatPr baseColWidth="10" defaultRowHeight="12.75"/>
  <cols>
    <col min="1" max="1" width="4.28515625" customWidth="1"/>
    <col min="2" max="2" width="36.42578125" customWidth="1"/>
    <col min="3" max="3" width="11.5703125" bestFit="1" customWidth="1"/>
    <col min="5" max="5" width="11.85546875" customWidth="1"/>
    <col min="6" max="7" width="11" customWidth="1"/>
  </cols>
  <sheetData>
    <row r="2" spans="2:11" ht="18">
      <c r="B2" s="108" t="s">
        <v>116</v>
      </c>
      <c r="C2" s="19"/>
      <c r="D2" s="19"/>
      <c r="E2" s="19"/>
      <c r="F2" s="19"/>
      <c r="G2" s="46"/>
      <c r="H2" s="46"/>
      <c r="I2" s="46"/>
      <c r="J2" s="46"/>
      <c r="K2" s="46"/>
    </row>
    <row r="4" spans="2:11" ht="15.75">
      <c r="B4" s="165" t="s">
        <v>115</v>
      </c>
      <c r="H4" s="105"/>
    </row>
    <row r="5" spans="2:11" ht="15.75">
      <c r="B5" s="165"/>
      <c r="H5" s="105"/>
    </row>
    <row r="6" spans="2:11" ht="15.75">
      <c r="B6" s="165"/>
      <c r="H6" s="105"/>
    </row>
    <row r="7" spans="2:11" ht="15.75">
      <c r="B7" s="105"/>
      <c r="C7" s="172"/>
      <c r="D7" s="173" t="s">
        <v>18</v>
      </c>
      <c r="E7" s="174"/>
      <c r="F7" s="172"/>
      <c r="G7" s="173" t="s">
        <v>19</v>
      </c>
      <c r="H7" s="174"/>
      <c r="I7" s="172"/>
      <c r="J7" s="173" t="s">
        <v>20</v>
      </c>
      <c r="K7" s="174"/>
    </row>
    <row r="8" spans="2:11">
      <c r="B8" s="122" t="s">
        <v>102</v>
      </c>
      <c r="C8" s="124" t="s">
        <v>103</v>
      </c>
      <c r="D8" s="124" t="s">
        <v>105</v>
      </c>
      <c r="E8" s="122" t="s">
        <v>113</v>
      </c>
      <c r="F8" s="124" t="s">
        <v>103</v>
      </c>
      <c r="G8" s="124" t="s">
        <v>105</v>
      </c>
      <c r="H8" s="122" t="s">
        <v>113</v>
      </c>
      <c r="I8" s="124" t="s">
        <v>103</v>
      </c>
      <c r="J8" s="124" t="s">
        <v>105</v>
      </c>
      <c r="K8" s="122" t="s">
        <v>113</v>
      </c>
    </row>
    <row r="9" spans="2:11">
      <c r="B9" s="126"/>
      <c r="C9" s="125" t="s">
        <v>104</v>
      </c>
      <c r="D9" s="125" t="s">
        <v>106</v>
      </c>
      <c r="E9" s="123" t="s">
        <v>112</v>
      </c>
      <c r="F9" s="125" t="s">
        <v>104</v>
      </c>
      <c r="G9" s="125" t="s">
        <v>106</v>
      </c>
      <c r="H9" s="123" t="s">
        <v>112</v>
      </c>
      <c r="I9" s="125" t="s">
        <v>104</v>
      </c>
      <c r="J9" s="125" t="s">
        <v>106</v>
      </c>
      <c r="K9" s="123" t="s">
        <v>112</v>
      </c>
    </row>
    <row r="10" spans="2:11" ht="15">
      <c r="B10" s="167" t="s">
        <v>109</v>
      </c>
      <c r="C10" s="152"/>
      <c r="D10" s="153"/>
      <c r="E10" s="162"/>
      <c r="F10" s="152"/>
      <c r="G10" s="153"/>
      <c r="H10" s="162"/>
      <c r="I10" s="152"/>
      <c r="J10" s="153"/>
      <c r="K10" s="162"/>
    </row>
    <row r="11" spans="2:11" ht="15">
      <c r="B11" s="127" t="s">
        <v>98</v>
      </c>
      <c r="C11" s="152"/>
      <c r="D11" s="153"/>
      <c r="E11" s="162"/>
      <c r="F11" s="152"/>
      <c r="G11" s="153"/>
      <c r="H11" s="162"/>
      <c r="I11" s="152"/>
      <c r="J11" s="153"/>
      <c r="K11" s="162"/>
    </row>
    <row r="12" spans="2:11" ht="15">
      <c r="B12" s="127" t="s">
        <v>99</v>
      </c>
      <c r="C12" s="152"/>
      <c r="D12" s="153"/>
      <c r="E12" s="163"/>
      <c r="F12" s="152"/>
      <c r="G12" s="153"/>
      <c r="H12" s="163"/>
      <c r="I12" s="152"/>
      <c r="J12" s="153"/>
      <c r="K12" s="163"/>
    </row>
    <row r="13" spans="2:11" ht="15">
      <c r="B13" s="127" t="s">
        <v>100</v>
      </c>
      <c r="C13" s="152"/>
      <c r="D13" s="153"/>
      <c r="E13" s="163"/>
      <c r="F13" s="152"/>
      <c r="G13" s="153"/>
      <c r="H13" s="163"/>
      <c r="I13" s="152"/>
      <c r="J13" s="153"/>
      <c r="K13" s="163"/>
    </row>
    <row r="14" spans="2:11" ht="15">
      <c r="B14" s="127" t="s">
        <v>101</v>
      </c>
      <c r="C14" s="152"/>
      <c r="D14" s="153"/>
      <c r="E14" s="163"/>
      <c r="F14" s="152"/>
      <c r="G14" s="153"/>
      <c r="H14" s="163"/>
      <c r="I14" s="152"/>
      <c r="J14" s="153"/>
      <c r="K14" s="163"/>
    </row>
    <row r="15" spans="2:11" ht="15">
      <c r="B15" s="127" t="s">
        <v>108</v>
      </c>
      <c r="C15" s="152"/>
      <c r="D15" s="153"/>
      <c r="E15" s="163"/>
      <c r="F15" s="152"/>
      <c r="G15" s="153"/>
      <c r="H15" s="163"/>
      <c r="I15" s="152"/>
      <c r="J15" s="153"/>
      <c r="K15" s="163"/>
    </row>
    <row r="16" spans="2:11" ht="15">
      <c r="B16" s="127" t="s">
        <v>107</v>
      </c>
      <c r="C16" s="152"/>
      <c r="D16" s="153"/>
      <c r="E16" s="163"/>
      <c r="F16" s="152"/>
      <c r="G16" s="153"/>
      <c r="H16" s="163"/>
      <c r="I16" s="152"/>
      <c r="J16" s="153"/>
      <c r="K16" s="163"/>
    </row>
    <row r="17" spans="2:11" ht="15">
      <c r="B17" s="127"/>
      <c r="C17" s="152"/>
      <c r="D17" s="153"/>
      <c r="E17" s="163"/>
      <c r="F17" s="152"/>
      <c r="G17" s="153"/>
      <c r="H17" s="163"/>
      <c r="I17" s="152"/>
      <c r="J17" s="153"/>
      <c r="K17" s="163"/>
    </row>
    <row r="18" spans="2:11" ht="15">
      <c r="B18" s="127"/>
      <c r="C18" s="152"/>
      <c r="D18" s="153"/>
      <c r="E18" s="163"/>
      <c r="F18" s="152"/>
      <c r="G18" s="153"/>
      <c r="H18" s="163"/>
      <c r="I18" s="152"/>
      <c r="J18" s="153"/>
      <c r="K18" s="163"/>
    </row>
    <row r="19" spans="2:11" ht="15">
      <c r="B19" s="168"/>
      <c r="C19" s="152"/>
      <c r="D19" s="153"/>
      <c r="E19" s="163"/>
      <c r="F19" s="152"/>
      <c r="G19" s="153"/>
      <c r="H19" s="163"/>
      <c r="I19" s="152"/>
      <c r="J19" s="153"/>
      <c r="K19" s="163"/>
    </row>
    <row r="20" spans="2:11" ht="15">
      <c r="B20" s="169"/>
      <c r="C20" s="152"/>
      <c r="D20" s="153"/>
      <c r="E20" s="164"/>
      <c r="F20" s="152"/>
      <c r="G20" s="153"/>
      <c r="H20" s="164"/>
      <c r="I20" s="152"/>
      <c r="J20" s="153"/>
      <c r="K20" s="164"/>
    </row>
    <row r="21" spans="2:11" ht="15.75">
      <c r="B21" s="128" t="s">
        <v>7</v>
      </c>
      <c r="C21" s="129">
        <f t="shared" ref="C21:K21" si="0">SUM(C10:C20)</f>
        <v>0</v>
      </c>
      <c r="D21" s="130">
        <f t="shared" si="0"/>
        <v>0</v>
      </c>
      <c r="E21" s="130">
        <f t="shared" si="0"/>
        <v>0</v>
      </c>
      <c r="F21" s="129">
        <f t="shared" si="0"/>
        <v>0</v>
      </c>
      <c r="G21" s="130">
        <f t="shared" si="0"/>
        <v>0</v>
      </c>
      <c r="H21" s="130">
        <f t="shared" si="0"/>
        <v>0</v>
      </c>
      <c r="I21" s="129">
        <f t="shared" si="0"/>
        <v>0</v>
      </c>
      <c r="J21" s="130">
        <f t="shared" si="0"/>
        <v>0</v>
      </c>
      <c r="K21" s="130">
        <f t="shared" si="0"/>
        <v>0</v>
      </c>
    </row>
    <row r="22" spans="2:11" ht="15">
      <c r="B22" s="132" t="s">
        <v>110</v>
      </c>
      <c r="C22" s="133" t="e">
        <f>'Résultats prévisionnels'!E5/'Détail des prévisions'!C21</f>
        <v>#DIV/0!</v>
      </c>
      <c r="D22" s="175"/>
      <c r="E22" s="176"/>
      <c r="F22" s="131" t="e">
        <f>'Résultats prévisionnels'!G5/'Détail des prévisions'!F21</f>
        <v>#DIV/0!</v>
      </c>
      <c r="G22" s="177"/>
      <c r="H22" s="178"/>
      <c r="I22" s="180" t="e">
        <f>'Résultats prévisionnels'!I5/'Détail des prévisions'!I21</f>
        <v>#DIV/0!</v>
      </c>
      <c r="J22" s="177"/>
      <c r="K22" s="179"/>
    </row>
    <row r="25" spans="2:11" ht="15.75">
      <c r="B25" s="165" t="s">
        <v>114</v>
      </c>
      <c r="C25" s="2"/>
      <c r="D25" s="2"/>
      <c r="E25" s="2"/>
      <c r="F25" s="2"/>
      <c r="G25" s="2"/>
      <c r="H25" s="2"/>
    </row>
    <row r="26" spans="2:11" ht="15.75">
      <c r="B26" s="105"/>
      <c r="C26" s="170" t="s">
        <v>18</v>
      </c>
      <c r="D26" s="171"/>
      <c r="E26" s="170" t="s">
        <v>19</v>
      </c>
      <c r="F26" s="171"/>
      <c r="G26" s="170" t="s">
        <v>20</v>
      </c>
      <c r="H26" s="171"/>
    </row>
    <row r="27" spans="2:11" ht="15">
      <c r="B27" s="20" t="s">
        <v>34</v>
      </c>
      <c r="C27" s="154"/>
      <c r="D27" s="80" t="e">
        <f>C27/'Résultats prévisionnels'!$E$5</f>
        <v>#DIV/0!</v>
      </c>
      <c r="E27" s="155"/>
      <c r="F27" s="80" t="e">
        <f>E27/'Résultats prévisionnels'!$G$5</f>
        <v>#DIV/0!</v>
      </c>
      <c r="G27" s="155"/>
      <c r="H27" s="80" t="e">
        <f>G27/'Résultats prévisionnels'!$I$5</f>
        <v>#DIV/0!</v>
      </c>
    </row>
    <row r="28" spans="2:11" ht="15">
      <c r="B28" s="7" t="s">
        <v>35</v>
      </c>
      <c r="C28" s="144"/>
      <c r="D28" s="81" t="e">
        <f>C28/'Résultats prévisionnels'!$E$5</f>
        <v>#DIV/0!</v>
      </c>
      <c r="E28" s="156"/>
      <c r="F28" s="81" t="e">
        <f>E28/'Résultats prévisionnels'!$G$5</f>
        <v>#DIV/0!</v>
      </c>
      <c r="G28" s="156"/>
      <c r="H28" s="81" t="e">
        <f>G28/'Résultats prévisionnels'!$I$5</f>
        <v>#DIV/0!</v>
      </c>
    </row>
    <row r="29" spans="2:11" ht="15">
      <c r="B29" s="7" t="s">
        <v>36</v>
      </c>
      <c r="C29" s="144"/>
      <c r="D29" s="81" t="e">
        <f>C29/'Résultats prévisionnels'!$E$5</f>
        <v>#DIV/0!</v>
      </c>
      <c r="E29" s="156"/>
      <c r="F29" s="81" t="e">
        <f>E29/'Résultats prévisionnels'!$G$5</f>
        <v>#DIV/0!</v>
      </c>
      <c r="G29" s="156"/>
      <c r="H29" s="81" t="e">
        <f>G29/'Résultats prévisionnels'!$I$5</f>
        <v>#DIV/0!</v>
      </c>
    </row>
    <row r="30" spans="2:11" ht="15">
      <c r="B30" s="7" t="s">
        <v>37</v>
      </c>
      <c r="C30" s="144"/>
      <c r="D30" s="81" t="e">
        <f>C30/'Résultats prévisionnels'!$E$5</f>
        <v>#DIV/0!</v>
      </c>
      <c r="E30" s="156"/>
      <c r="F30" s="81" t="e">
        <f>E30/'Résultats prévisionnels'!$G$5</f>
        <v>#DIV/0!</v>
      </c>
      <c r="G30" s="156"/>
      <c r="H30" s="81" t="e">
        <f>G30/'Résultats prévisionnels'!$I$5</f>
        <v>#DIV/0!</v>
      </c>
    </row>
    <row r="31" spans="2:11" ht="15">
      <c r="B31" s="7" t="s">
        <v>38</v>
      </c>
      <c r="C31" s="144"/>
      <c r="D31" s="81" t="e">
        <f>C31/'Résultats prévisionnels'!$E$5</f>
        <v>#DIV/0!</v>
      </c>
      <c r="E31" s="156"/>
      <c r="F31" s="81" t="e">
        <f>E31/'Résultats prévisionnels'!$G$5</f>
        <v>#DIV/0!</v>
      </c>
      <c r="G31" s="156"/>
      <c r="H31" s="81" t="e">
        <f>G31/'Résultats prévisionnels'!$I$5</f>
        <v>#DIV/0!</v>
      </c>
    </row>
    <row r="32" spans="2:11" ht="15">
      <c r="B32" s="7" t="s">
        <v>39</v>
      </c>
      <c r="C32" s="144"/>
      <c r="D32" s="81" t="e">
        <f>C32/'Résultats prévisionnels'!$E$5</f>
        <v>#DIV/0!</v>
      </c>
      <c r="E32" s="156"/>
      <c r="F32" s="81" t="e">
        <f>E32/'Résultats prévisionnels'!$G$5</f>
        <v>#DIV/0!</v>
      </c>
      <c r="G32" s="156"/>
      <c r="H32" s="81" t="e">
        <f>G32/'Résultats prévisionnels'!$I$5</f>
        <v>#DIV/0!</v>
      </c>
    </row>
    <row r="33" spans="2:8" ht="15">
      <c r="B33" s="7" t="s">
        <v>40</v>
      </c>
      <c r="C33" s="144"/>
      <c r="D33" s="81" t="e">
        <f>C33/'Résultats prévisionnels'!$E$5</f>
        <v>#DIV/0!</v>
      </c>
      <c r="E33" s="156"/>
      <c r="F33" s="81" t="e">
        <f>E33/'Résultats prévisionnels'!$G$5</f>
        <v>#DIV/0!</v>
      </c>
      <c r="G33" s="156"/>
      <c r="H33" s="81" t="e">
        <f>G33/'Résultats prévisionnels'!$I$5</f>
        <v>#DIV/0!</v>
      </c>
    </row>
    <row r="34" spans="2:8" ht="15">
      <c r="B34" s="7" t="s">
        <v>41</v>
      </c>
      <c r="C34" s="144"/>
      <c r="D34" s="81" t="e">
        <f>C34/'Résultats prévisionnels'!$E$5</f>
        <v>#DIV/0!</v>
      </c>
      <c r="E34" s="156"/>
      <c r="F34" s="81" t="e">
        <f>E34/'Résultats prévisionnels'!$G$5</f>
        <v>#DIV/0!</v>
      </c>
      <c r="G34" s="156"/>
      <c r="H34" s="81" t="e">
        <f>G34/'Résultats prévisionnels'!$I$5</f>
        <v>#DIV/0!</v>
      </c>
    </row>
    <row r="35" spans="2:8" ht="15">
      <c r="B35" s="7" t="s">
        <v>42</v>
      </c>
      <c r="C35" s="144"/>
      <c r="D35" s="81" t="e">
        <f>C35/'Résultats prévisionnels'!$E$5</f>
        <v>#DIV/0!</v>
      </c>
      <c r="E35" s="156"/>
      <c r="F35" s="81" t="e">
        <f>E35/'Résultats prévisionnels'!$G$5</f>
        <v>#DIV/0!</v>
      </c>
      <c r="G35" s="156"/>
      <c r="H35" s="81" t="e">
        <f>G35/'Résultats prévisionnels'!$I$5</f>
        <v>#DIV/0!</v>
      </c>
    </row>
    <row r="36" spans="2:8" ht="15">
      <c r="B36" s="7" t="s">
        <v>43</v>
      </c>
      <c r="C36" s="144"/>
      <c r="D36" s="81" t="e">
        <f>C36/'Résultats prévisionnels'!$E$5</f>
        <v>#DIV/0!</v>
      </c>
      <c r="E36" s="156"/>
      <c r="F36" s="81" t="e">
        <f>E36/'Résultats prévisionnels'!$G$5</f>
        <v>#DIV/0!</v>
      </c>
      <c r="G36" s="156"/>
      <c r="H36" s="81" t="e">
        <f>G36/'Résultats prévisionnels'!$I$5</f>
        <v>#DIV/0!</v>
      </c>
    </row>
    <row r="37" spans="2:8" ht="15">
      <c r="B37" s="7" t="s">
        <v>44</v>
      </c>
      <c r="C37" s="144"/>
      <c r="D37" s="81" t="e">
        <f>C37/'Résultats prévisionnels'!$E$5</f>
        <v>#DIV/0!</v>
      </c>
      <c r="E37" s="144"/>
      <c r="F37" s="81" t="e">
        <f>E37/'Résultats prévisionnels'!$G$5</f>
        <v>#DIV/0!</v>
      </c>
      <c r="G37" s="144"/>
      <c r="H37" s="81" t="e">
        <f>G37/'Résultats prévisionnels'!$I$5</f>
        <v>#DIV/0!</v>
      </c>
    </row>
    <row r="38" spans="2:8" ht="15">
      <c r="B38" s="7" t="s">
        <v>45</v>
      </c>
      <c r="C38" s="144"/>
      <c r="D38" s="81" t="e">
        <f>C38/'Résultats prévisionnels'!$E$5</f>
        <v>#DIV/0!</v>
      </c>
      <c r="E38" s="156"/>
      <c r="F38" s="81" t="e">
        <f>E38/'Résultats prévisionnels'!$G$5</f>
        <v>#DIV/0!</v>
      </c>
      <c r="G38" s="156"/>
      <c r="H38" s="81" t="e">
        <f>G38/'Résultats prévisionnels'!$I$5</f>
        <v>#DIV/0!</v>
      </c>
    </row>
    <row r="39" spans="2:8" ht="15">
      <c r="B39" s="7" t="s">
        <v>46</v>
      </c>
      <c r="C39" s="144"/>
      <c r="D39" s="81" t="e">
        <f>C39/'Résultats prévisionnels'!$E$5</f>
        <v>#DIV/0!</v>
      </c>
      <c r="E39" s="156"/>
      <c r="F39" s="81" t="e">
        <f>E39/'Résultats prévisionnels'!$G$5</f>
        <v>#DIV/0!</v>
      </c>
      <c r="G39" s="156"/>
      <c r="H39" s="81" t="e">
        <f>G39/'Résultats prévisionnels'!$I$5</f>
        <v>#DIV/0!</v>
      </c>
    </row>
    <row r="40" spans="2:8" ht="15">
      <c r="B40" s="7" t="s">
        <v>47</v>
      </c>
      <c r="C40" s="144"/>
      <c r="D40" s="81" t="e">
        <f>C40/'Résultats prévisionnels'!$E$5</f>
        <v>#DIV/0!</v>
      </c>
      <c r="E40" s="156"/>
      <c r="F40" s="81" t="e">
        <f>E40/'Résultats prévisionnels'!$G$5</f>
        <v>#DIV/0!</v>
      </c>
      <c r="G40" s="156"/>
      <c r="H40" s="81" t="e">
        <f>G40/'Résultats prévisionnels'!$I$5</f>
        <v>#DIV/0!</v>
      </c>
    </row>
    <row r="41" spans="2:8" ht="15">
      <c r="B41" s="7" t="s">
        <v>48</v>
      </c>
      <c r="C41" s="144"/>
      <c r="D41" s="81" t="e">
        <f>C41/'Résultats prévisionnels'!$E$5</f>
        <v>#DIV/0!</v>
      </c>
      <c r="E41" s="156"/>
      <c r="F41" s="81" t="e">
        <f>E41/'Résultats prévisionnels'!$G$5</f>
        <v>#DIV/0!</v>
      </c>
      <c r="G41" s="156"/>
      <c r="H41" s="81" t="e">
        <f>G41/'Résultats prévisionnels'!$I$5</f>
        <v>#DIV/0!</v>
      </c>
    </row>
    <row r="42" spans="2:8" ht="15">
      <c r="B42" s="7" t="s">
        <v>49</v>
      </c>
      <c r="C42" s="144"/>
      <c r="D42" s="81" t="e">
        <f>C42/'Résultats prévisionnels'!$E$5</f>
        <v>#DIV/0!</v>
      </c>
      <c r="E42" s="156"/>
      <c r="F42" s="81" t="e">
        <f>E42/'Résultats prévisionnels'!$G$5</f>
        <v>#DIV/0!</v>
      </c>
      <c r="G42" s="156"/>
      <c r="H42" s="81" t="e">
        <f>G42/'Résultats prévisionnels'!$I$5</f>
        <v>#DIV/0!</v>
      </c>
    </row>
    <row r="43" spans="2:8" ht="15.75">
      <c r="B43" s="13" t="s">
        <v>90</v>
      </c>
      <c r="C43" s="22">
        <f>SUM(C27:C42)</f>
        <v>0</v>
      </c>
      <c r="D43" s="36" t="e">
        <f>C43/'Résultats prévisionnels'!$E$5</f>
        <v>#DIV/0!</v>
      </c>
      <c r="E43" s="23">
        <f>SUM(E27:E42)</f>
        <v>0</v>
      </c>
      <c r="F43" s="36" t="e">
        <f>E43/'Résultats prévisionnels'!$G$5</f>
        <v>#DIV/0!</v>
      </c>
      <c r="G43" s="23">
        <f>SUM(G27:G42)</f>
        <v>0</v>
      </c>
      <c r="H43" s="36" t="e">
        <f>G43/'Résultats prévisionnels'!$I$5</f>
        <v>#DIV/0!</v>
      </c>
    </row>
    <row r="45" spans="2:8" ht="15.75">
      <c r="B45" s="165" t="s">
        <v>33</v>
      </c>
      <c r="C45" s="2"/>
      <c r="D45" s="2"/>
      <c r="E45" s="2"/>
      <c r="F45" s="2"/>
      <c r="G45" s="2"/>
      <c r="H45" s="2"/>
    </row>
    <row r="46" spans="2:8" ht="15.75">
      <c r="B46" s="109"/>
      <c r="C46" s="170" t="s">
        <v>18</v>
      </c>
      <c r="D46" s="171"/>
      <c r="E46" s="170" t="s">
        <v>19</v>
      </c>
      <c r="F46" s="171"/>
      <c r="G46" s="170" t="s">
        <v>20</v>
      </c>
      <c r="H46" s="171"/>
    </row>
    <row r="47" spans="2:8" ht="15">
      <c r="B47" s="15" t="s">
        <v>33</v>
      </c>
      <c r="C47" s="159"/>
      <c r="D47" s="36" t="e">
        <f>C47/'Résultats prévisionnels'!$E$5</f>
        <v>#DIV/0!</v>
      </c>
      <c r="E47" s="159"/>
      <c r="F47" s="36" t="e">
        <f>E47/'Résultats prévisionnels'!$G$5</f>
        <v>#DIV/0!</v>
      </c>
      <c r="G47" s="159"/>
      <c r="H47" s="36" t="e">
        <f>G47/'Résultats prévisionnels'!$I$5</f>
        <v>#DIV/0!</v>
      </c>
    </row>
  </sheetData>
  <phoneticPr fontId="18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31"/>
  <sheetViews>
    <sheetView workbookViewId="0"/>
  </sheetViews>
  <sheetFormatPr baseColWidth="10" defaultRowHeight="12.75"/>
  <cols>
    <col min="1" max="1" width="3.42578125" customWidth="1"/>
    <col min="2" max="2" width="48.5703125" customWidth="1"/>
    <col min="4" max="4" width="11" customWidth="1"/>
    <col min="5" max="5" width="10.5703125" customWidth="1"/>
    <col min="6" max="6" width="4.140625" customWidth="1"/>
    <col min="7" max="7" width="22.140625" customWidth="1"/>
  </cols>
  <sheetData>
    <row r="2" spans="2:5" ht="18">
      <c r="B2" s="107" t="s">
        <v>50</v>
      </c>
      <c r="C2" s="46"/>
      <c r="D2" s="46"/>
      <c r="E2" s="46"/>
    </row>
    <row r="4" spans="2:5" ht="15.75">
      <c r="B4" s="13" t="s">
        <v>51</v>
      </c>
      <c r="C4" s="42" t="s">
        <v>52</v>
      </c>
      <c r="D4" s="43" t="s">
        <v>53</v>
      </c>
      <c r="E4" s="42" t="s">
        <v>54</v>
      </c>
    </row>
    <row r="5" spans="2:5" ht="15">
      <c r="B5" s="44" t="s">
        <v>3</v>
      </c>
      <c r="C5" s="63">
        <f>'Montage financier'!C30</f>
        <v>0</v>
      </c>
      <c r="D5" s="62"/>
      <c r="E5" s="63"/>
    </row>
    <row r="6" spans="2:5" ht="15">
      <c r="B6" s="11" t="s">
        <v>55</v>
      </c>
      <c r="C6" s="63" t="e">
        <f>'Résultats prévisionnels'!E24</f>
        <v>#DIV/0!</v>
      </c>
      <c r="D6" s="62" t="e">
        <f>'Résultats prévisionnels'!G24</f>
        <v>#DIV/0!</v>
      </c>
      <c r="E6" s="63" t="e">
        <f>'Résultats prévisionnels'!I24</f>
        <v>#DIV/0!</v>
      </c>
    </row>
    <row r="7" spans="2:5" ht="15">
      <c r="B7" s="11" t="s">
        <v>56</v>
      </c>
      <c r="C7" s="114"/>
      <c r="D7" s="118"/>
      <c r="E7" s="114"/>
    </row>
    <row r="8" spans="2:5" ht="15">
      <c r="B8" s="11" t="s">
        <v>57</v>
      </c>
      <c r="C8" s="114"/>
      <c r="D8" s="118"/>
      <c r="E8" s="114"/>
    </row>
    <row r="9" spans="2:5" ht="15">
      <c r="B9" s="11" t="s">
        <v>58</v>
      </c>
      <c r="C9" s="63">
        <f>IF(C30&gt;0,C30,0)</f>
        <v>0</v>
      </c>
      <c r="D9" s="63">
        <f>IF(D31&gt;0,D31,0)</f>
        <v>0</v>
      </c>
      <c r="E9" s="63">
        <f>IF(E31&gt;0,E31,0)</f>
        <v>0</v>
      </c>
    </row>
    <row r="10" spans="2:5" ht="15">
      <c r="B10" s="12" t="s">
        <v>59</v>
      </c>
      <c r="C10" s="136"/>
      <c r="D10" s="160"/>
      <c r="E10" s="136"/>
    </row>
    <row r="11" spans="2:5" ht="15">
      <c r="B11" s="45" t="s">
        <v>60</v>
      </c>
      <c r="C11" s="115" t="e">
        <f>SUM(C5:C10)</f>
        <v>#DIV/0!</v>
      </c>
      <c r="D11" s="115" t="e">
        <f>SUM(D5:D10)</f>
        <v>#DIV/0!</v>
      </c>
      <c r="E11" s="115" t="e">
        <f>SUM(E5:E10)</f>
        <v>#DIV/0!</v>
      </c>
    </row>
    <row r="12" spans="2:5" ht="15.75">
      <c r="B12" s="5" t="s">
        <v>61</v>
      </c>
      <c r="C12" s="63"/>
      <c r="D12" s="62"/>
      <c r="E12" s="63"/>
    </row>
    <row r="13" spans="2:5" ht="15">
      <c r="B13" s="7" t="s">
        <v>111</v>
      </c>
      <c r="C13" s="63" t="e">
        <f>'Résultats prévisionnels'!E23</f>
        <v>#DIV/0!</v>
      </c>
      <c r="D13" s="62" t="e">
        <f>'Résultats prévisionnels'!G23</f>
        <v>#DIV/0!</v>
      </c>
      <c r="E13" s="63" t="e">
        <f>'Résultats prévisionnels'!I23</f>
        <v>#DIV/0!</v>
      </c>
    </row>
    <row r="14" spans="2:5" ht="15">
      <c r="B14" s="7" t="s">
        <v>14</v>
      </c>
      <c r="C14" s="63">
        <f>'Montage financier'!F29</f>
        <v>0</v>
      </c>
      <c r="D14" s="62"/>
      <c r="E14" s="63"/>
    </row>
    <row r="15" spans="2:5" ht="15">
      <c r="B15" s="7" t="s">
        <v>62</v>
      </c>
      <c r="C15" s="63">
        <f>'Montage financier'!F22+'Montage financier'!F23</f>
        <v>0</v>
      </c>
      <c r="D15" s="62"/>
      <c r="E15" s="63"/>
    </row>
    <row r="16" spans="2:5" ht="15">
      <c r="B16" s="7" t="s">
        <v>63</v>
      </c>
      <c r="C16" s="63">
        <f>IF(C30&gt;0,0,-C30)</f>
        <v>0</v>
      </c>
      <c r="D16" s="63">
        <f>IF(D31&gt;0,0,-D31)</f>
        <v>0</v>
      </c>
      <c r="E16" s="63">
        <f>IF(E31&gt;0,0,-E31)</f>
        <v>0</v>
      </c>
    </row>
    <row r="17" spans="2:8" ht="15">
      <c r="B17" s="7" t="s">
        <v>64</v>
      </c>
      <c r="C17" s="139"/>
      <c r="D17" s="161"/>
      <c r="E17" s="139"/>
    </row>
    <row r="18" spans="2:8" ht="15">
      <c r="B18" s="45" t="s">
        <v>65</v>
      </c>
      <c r="C18" s="115" t="e">
        <f>SUM(C12:C17)</f>
        <v>#DIV/0!</v>
      </c>
      <c r="D18" s="115" t="e">
        <f>SUM(D12:D17)</f>
        <v>#DIV/0!</v>
      </c>
      <c r="E18" s="115" t="e">
        <f>SUM(E12:E17)</f>
        <v>#DIV/0!</v>
      </c>
    </row>
    <row r="19" spans="2:8" ht="15">
      <c r="B19" s="22" t="s">
        <v>66</v>
      </c>
      <c r="C19" s="119"/>
      <c r="D19" s="120" t="e">
        <f>C21</f>
        <v>#DIV/0!</v>
      </c>
      <c r="E19" s="115" t="e">
        <f>D21</f>
        <v>#DIV/0!</v>
      </c>
    </row>
    <row r="20" spans="2:8" ht="15">
      <c r="B20" s="7" t="s">
        <v>67</v>
      </c>
      <c r="C20" s="63" t="e">
        <f>C18-C11</f>
        <v>#DIV/0!</v>
      </c>
      <c r="D20" s="63" t="e">
        <f>D18-D11</f>
        <v>#DIV/0!</v>
      </c>
      <c r="E20" s="63" t="e">
        <f>E18-E11</f>
        <v>#DIV/0!</v>
      </c>
    </row>
    <row r="21" spans="2:8" ht="15">
      <c r="B21" s="22" t="s">
        <v>68</v>
      </c>
      <c r="C21" s="115" t="e">
        <f>C19+C20</f>
        <v>#DIV/0!</v>
      </c>
      <c r="D21" s="115" t="e">
        <f>D19+D20</f>
        <v>#DIV/0!</v>
      </c>
      <c r="E21" s="115" t="e">
        <f>E19+E20</f>
        <v>#DIV/0!</v>
      </c>
    </row>
    <row r="22" spans="2:8" ht="15">
      <c r="C22" s="2"/>
      <c r="D22" s="2"/>
      <c r="E22" s="2"/>
      <c r="G22" s="88"/>
      <c r="H22" s="90"/>
    </row>
    <row r="23" spans="2:8" ht="15.75">
      <c r="B23" s="106" t="s">
        <v>69</v>
      </c>
      <c r="C23" s="46"/>
      <c r="D23" s="46"/>
      <c r="E23" s="46"/>
      <c r="G23" s="88"/>
      <c r="H23" s="90"/>
    </row>
    <row r="24" spans="2:8">
      <c r="G24" s="88"/>
      <c r="H24" s="90"/>
    </row>
    <row r="26" spans="2:8" ht="15">
      <c r="B26" s="15" t="s">
        <v>70</v>
      </c>
      <c r="C26" s="182"/>
      <c r="D26" s="182"/>
      <c r="E26" s="182"/>
    </row>
    <row r="27" spans="2:8" ht="15">
      <c r="B27" s="15" t="s">
        <v>71</v>
      </c>
      <c r="C27" s="182"/>
      <c r="D27" s="182"/>
      <c r="E27" s="182"/>
    </row>
    <row r="28" spans="2:8" ht="15">
      <c r="B28" s="15" t="s">
        <v>72</v>
      </c>
      <c r="C28" s="182"/>
      <c r="D28" s="182"/>
      <c r="E28" s="182"/>
    </row>
    <row r="29" spans="2:8" ht="15">
      <c r="B29" s="15" t="s">
        <v>73</v>
      </c>
      <c r="C29" s="182"/>
      <c r="D29" s="182"/>
      <c r="E29" s="182"/>
    </row>
    <row r="30" spans="2:8" ht="15">
      <c r="B30" s="47" t="s">
        <v>69</v>
      </c>
      <c r="C30" s="78">
        <f>C26+C27-C28-C29</f>
        <v>0</v>
      </c>
      <c r="D30" s="78">
        <f>D26+D27-D28-D29</f>
        <v>0</v>
      </c>
      <c r="E30" s="78">
        <f>E26+E27-E28-E29</f>
        <v>0</v>
      </c>
    </row>
    <row r="31" spans="2:8" ht="15">
      <c r="B31" s="47" t="s">
        <v>74</v>
      </c>
      <c r="C31" s="79"/>
      <c r="D31" s="78">
        <f>D30-C30</f>
        <v>0</v>
      </c>
      <c r="E31" s="78">
        <f>E30-D30</f>
        <v>0</v>
      </c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5" orientation="portrait" horizontalDpi="4294967295" verticalDpi="4294967293" r:id="rId1"/>
  <headerFooter alignWithMargins="0">
    <oddHeader>&amp;F</oddHeader>
    <oddFooter xml:space="preserve">&amp;L&amp;A&amp;REcole de Savignac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Montage financier</vt:lpstr>
      <vt:lpstr>Résultats prévisionnels</vt:lpstr>
      <vt:lpstr>Détail des prévisions</vt:lpstr>
      <vt:lpstr>Plan de financement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</dc:creator>
  <cp:lastModifiedBy>Jean-Claude</cp:lastModifiedBy>
  <cp:lastPrinted>2003-09-25T17:51:45Z</cp:lastPrinted>
  <dcterms:created xsi:type="dcterms:W3CDTF">1999-09-02T12:46:53Z</dcterms:created>
  <dcterms:modified xsi:type="dcterms:W3CDTF">2015-03-03T03:08:47Z</dcterms:modified>
</cp:coreProperties>
</file>